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0115" windowHeight="9915" activeTab="0"/>
  </bookViews>
  <sheets>
    <sheet name="нормат.-правов. база" sheetId="1" r:id="rId1"/>
    <sheet name="как культ.-просвет. центр" sheetId="2" r:id="rId2"/>
    <sheet name="актив. информ. агент" sheetId="3" r:id="rId3"/>
    <sheet name="хранитель культ. наслед.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<sst xmlns="http://schemas.openxmlformats.org/spreadsheetml/2006/main" count="711" uniqueCount="286">
  <si>
    <t>Районы, города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</si>
  <si>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</si>
  <si>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</si>
  <si>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</si>
  <si>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</si>
  <si>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</si>
  <si>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</si>
  <si>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Дебесский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</si>
  <si>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</si>
  <si>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</si>
  <si>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</si>
  <si>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</si>
  <si>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</si>
  <si>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</si>
  <si>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</si>
  <si>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</si>
  <si>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>М-Пургинский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</si>
  <si>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</si>
  <si>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</si>
  <si>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</si>
  <si>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</si>
  <si>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</si>
  <si>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</si>
  <si>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</si>
  <si>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Як-Бодьинский</t>
  </si>
  <si>
    <t>Ярский</t>
  </si>
  <si>
    <t>Итого по районам:</t>
  </si>
  <si>
    <t>г.Воткинск</t>
  </si>
  <si>
    <t>г.Глазов</t>
  </si>
  <si>
    <t>г.Ижевск</t>
  </si>
  <si>
    <t>г.Можга</t>
  </si>
  <si>
    <t>г.Сарапул</t>
  </si>
  <si>
    <t>Итого по городам:</t>
  </si>
  <si>
    <t>Всего по УР</t>
  </si>
  <si>
    <t>Наличие межпоселенческой библиотеки</t>
  </si>
  <si>
    <t>Соответствие библиотечной сети нормам размещения муниципальных библиотек</t>
  </si>
  <si>
    <t>Наличие плана внедрения ««Модельного стандарта деятельности общедоступной библиотеки»»</t>
  </si>
  <si>
    <t>Наличие перспективной программы / концепции развития ЦБС / библиотеки</t>
  </si>
  <si>
    <t>Реализация полномочий по организации библиотечного обслуживания населения (на дату проведения мониторинга)</t>
  </si>
  <si>
    <t>уровень района</t>
  </si>
  <si>
    <t>уровень поселения</t>
  </si>
  <si>
    <t>есть/нет</t>
  </si>
  <si>
    <t>% соответствия</t>
  </si>
  <si>
    <t>наименование</t>
  </si>
  <si>
    <t>БАЛЛЫ,
 5/0</t>
  </si>
  <si>
    <t xml:space="preserve">Распределение полномочий  </t>
  </si>
  <si>
    <t>Документационное обеспечение деятельности библиотек 
(на дату проведения мониторинга)</t>
  </si>
  <si>
    <t>существующая сеть</t>
  </si>
  <si>
    <t>муниципальная программа «Развитие культуры на 2015-2020 годы» (пункт 3.1 «Библиотечное обслуживание населения»)  утв. постанов. Администрации «Ярский район» от 16.10.2014 г. № 886</t>
  </si>
  <si>
    <t>кол-во мероприятий Публичных центров правовой и иной социально-значимой информации (ПЦПИ), с приглашением специалистов – юристов, психологов, врачей, экологов, представителей органов власти, избирательных комиссий, военкоматов и пр.</t>
  </si>
  <si>
    <t xml:space="preserve">кол-во консультаций по обращениям к сайту государственных и муниципальных услуг </t>
  </si>
  <si>
    <t xml:space="preserve">кол-во проведенных обучающих мероприятий  по обращениям к сайту государственных и муниципальных услуг </t>
  </si>
  <si>
    <t xml:space="preserve">обучение пользователей библиотек основам компьютерной грамотности </t>
  </si>
  <si>
    <t>Возможность проведения интеллектуального досуга и общения:</t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</si>
  <si>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создания интеллект-центров, клубов по интересам, площадок для общения, проведения интеллектуальных игр, 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</si>
  <si>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организация литературных студий,  встреч с литераторами и другими деятелями культуры,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</si>
  <si>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организации краеведческого и литературного туризма</t>
    </r>
  </si>
  <si>
    <r>
      <t>-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кол-во проведенных лекций, семинаров, научных дискуссий, курсов изучения языков, проведенных во взаимодействии с образовательными и др. учреждениями и организациями</t>
    </r>
  </si>
  <si>
    <t>Итого по разделу:</t>
  </si>
  <si>
    <t>Муниципальное образование</t>
  </si>
  <si>
    <t>12 и более раз в год (6 раз за полугодие) = 5 баллов</t>
  </si>
  <si>
    <t>кол-во мероприятий Публичных центров правовой и иной социально-значимой информации (ПЦПИ), с приглашением специалистов</t>
  </si>
  <si>
    <t xml:space="preserve">кол-во </t>
  </si>
  <si>
    <t>баллы</t>
  </si>
  <si>
    <t>кол-во обученных граждан пожилого возраста</t>
  </si>
  <si>
    <t>кол-во обученных граждан с ОВЗ</t>
  </si>
  <si>
    <t>2 балла</t>
  </si>
  <si>
    <t>создания интеллект-центров, клубов по интересам, площадок для общения и др.</t>
  </si>
  <si>
    <t>организация литературных студий,  встреч с литераторами и другими деятелями культуры</t>
  </si>
  <si>
    <t>организации краеведческого и литературного туризма</t>
  </si>
  <si>
    <t>кол-во проведенных лекций, семинаров, научных дискуссий, курсов изучения языков, проведенных во взаимодействии с образовательными и др. учреждениями и организациями</t>
  </si>
  <si>
    <t>1 балл</t>
  </si>
  <si>
    <t>25 баллов</t>
  </si>
  <si>
    <t>12 и более раз в год (6 раз за полугодие)=5 баллов</t>
  </si>
  <si>
    <t>Обеспечение пользователей доступом к Национальной электронной библиотеке РФ</t>
  </si>
  <si>
    <t>Количество автоматизированных точек доступа к Национальной электронной библиотеке РФ,  Президентской библиотеке им. Б.Н. Ельцина</t>
  </si>
  <si>
    <t>Количество автоматизированных точек доступа к удаленным сетевым ресурсам (электронным библиотекам, например ЛитРес)</t>
  </si>
  <si>
    <t>указать количество________________</t>
  </si>
  <si>
    <t>указать наименование удаленных сетевых ресурсов__________</t>
  </si>
  <si>
    <r>
      <t>Регулярное обновление инсталлированных ресурсов</t>
    </r>
    <r>
      <rPr>
        <sz val="14"/>
        <color indexed="8"/>
        <rFont val="Times New Roman"/>
        <family val="1"/>
      </rPr>
      <t xml:space="preserve"> </t>
    </r>
  </si>
  <si>
    <t>указать частоту обновления:__________</t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</si>
  <si>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еженедельно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</si>
  <si>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ежемесячно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</si>
  <si>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реже 1 раза в месяц</t>
    </r>
  </si>
  <si>
    <t>Наличие возможности предоставления интернет-услуг для населения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</si>
  <si>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стабильность оплаты трафика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</si>
  <si>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скорость Интернет-соединения</t>
    </r>
  </si>
  <si>
    <t>указать среднюю скорость Интернет-соединения по сети____________</t>
  </si>
  <si>
    <t>выше 10 Мбит/с</t>
  </si>
  <si>
    <t>от 2 до 10  Мбит/с</t>
  </si>
  <si>
    <t>менее 2 Мбит/с</t>
  </si>
  <si>
    <t>наличие договора</t>
  </si>
  <si>
    <t>5 баллов</t>
  </si>
  <si>
    <t>4 балла</t>
  </si>
  <si>
    <t>количество</t>
  </si>
  <si>
    <t>наименование удаленных сетевых ресурсов</t>
  </si>
  <si>
    <t>частота обновления</t>
  </si>
  <si>
    <t>стабильность оплаты трафика</t>
  </si>
  <si>
    <t>Объем поступлений документов (электронных и на материальных носителях) на 1000 жителей:</t>
  </si>
  <si>
    <t>.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</si>
  <si>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на центральную библиотеку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</si>
  <si>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на центральную детскую</t>
    </r>
  </si>
  <si>
    <r>
      <t xml:space="preserve">указать количество документов </t>
    </r>
    <r>
      <rPr>
        <b/>
        <sz val="11"/>
        <color indexed="8"/>
        <rFont val="Times New Roman"/>
        <family val="1"/>
      </rPr>
      <t xml:space="preserve">: 15 </t>
    </r>
  </si>
  <si>
    <t>-15документов</t>
  </si>
  <si>
    <t>(без учета периодики и передач фондов)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</si>
  <si>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в среднем на 1 библиотеку-структурное подразделение сети</t>
    </r>
  </si>
  <si>
    <r>
      <t xml:space="preserve">указать количество документов </t>
    </r>
    <r>
      <rPr>
        <b/>
        <sz val="11"/>
        <color indexed="8"/>
        <rFont val="Times New Roman"/>
        <family val="1"/>
      </rPr>
      <t>: 2</t>
    </r>
  </si>
  <si>
    <t xml:space="preserve">пополнение фонда краеведческими книгами (доля в общем количестве поступлений книг) </t>
  </si>
  <si>
    <t>указать долю: 27,5%</t>
  </si>
  <si>
    <t>25 % и более</t>
  </si>
  <si>
    <t>от 15 до 25%</t>
  </si>
  <si>
    <t>менее 15 %</t>
  </si>
  <si>
    <t>подписка на региональные газеты и журналы</t>
  </si>
  <si>
    <t>перечислить все наименования_____________</t>
  </si>
  <si>
    <t>«Кизили»</t>
  </si>
  <si>
    <t>создание краеведческих полнотекстовых электронных ресурсов (электронная библиотека, путеводитель, литературная карта и другое).</t>
  </si>
  <si>
    <t>указать наименование ресурса и ссылку: нет</t>
  </si>
  <si>
    <t>создание музейных уголков, комнат, проведение тематических экскурсий</t>
  </si>
  <si>
    <t>указать наименование и место расположения:</t>
  </si>
  <si>
    <t>Дом посиделок «Шуныт гур» (Уканская сельская библиотека), музейный краеведческий уголок (Пудемская сельская библиотека), музейная комната (Зюинская сельская библиотека)</t>
  </si>
  <si>
    <t>в среднем на 1 библиотеку-структурное подразделение сети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</si>
  <si>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центральную библиотеку</t>
    </r>
  </si>
  <si>
    <t xml:space="preserve">подписка на региональные газеты и журналы </t>
  </si>
  <si>
    <t>наименования</t>
  </si>
  <si>
    <t>наименование ресурса и ссылка</t>
  </si>
  <si>
    <t>есть</t>
  </si>
  <si>
    <t>Малопургинский</t>
  </si>
  <si>
    <t>нет</t>
  </si>
  <si>
    <t>более 400 консультаций в год (200 за полугодие) =7 баллов;
от 200 до 400 консультаций в год (от 100 до 200 за полугодие)=5 баллов;
менее 200 консультаций (менее 100 консультаций за полугодие)=1 балл</t>
  </si>
  <si>
    <t>Объем поступлений документов на 1000 жителей :</t>
  </si>
  <si>
    <t>количество точек доступа</t>
  </si>
  <si>
    <t>средняя скорость Интернет-соединения по сети</t>
  </si>
  <si>
    <t>скорость Интернет-соединени</t>
  </si>
  <si>
    <t>стабильно/не стабильно</t>
  </si>
  <si>
    <t>еженедельно=5 баллов;
ежемесячно=3 балла;
реже 1 раза в месяц= 0 баллов</t>
  </si>
  <si>
    <t>выше 10 Мбит/с = 5баллов;
от 2 до 10  Мбит/с=2 балла;
менее 2 Мбит/с=1 балл.</t>
  </si>
  <si>
    <t>Нормативно-правовая база деятельности библиотек</t>
  </si>
  <si>
    <t>Библиотека как культурно-просветительский центр</t>
  </si>
  <si>
    <t>Библиотека как активный информационный агент</t>
  </si>
  <si>
    <t>Библиотека как хранитель культурного наследия</t>
  </si>
  <si>
    <t>Общий балл</t>
  </si>
  <si>
    <t>еженедельно</t>
  </si>
  <si>
    <t>стабильно</t>
  </si>
  <si>
    <t>2-10 Мбит/с</t>
  </si>
  <si>
    <t>26 % и более = 5 баллов; 
от 15 до 25% = 3 балла;
менее 15 % = 0 баллов</t>
  </si>
  <si>
    <t>"Кизили"</t>
  </si>
  <si>
    <t>План внедрения «Модельного стандарта деятельности МБУК «Центральная библиотека муниципального образования «Каракулинский район», утвержден директором МБУК «ЦБ»</t>
  </si>
  <si>
    <t>Муниципальная программа Каракулинского района «Развитие культуры на 2015-2020 гг»</t>
  </si>
  <si>
    <t>менее 15%</t>
  </si>
  <si>
    <t>"Удмуртская правда", "Известия УР"</t>
  </si>
  <si>
    <t>Арзамасцевская библиотека (читальный зал), Быргындинская библиотека (абонемент), Боярская библиотека (абонемент)</t>
  </si>
  <si>
    <t>План мероприятий по внедрению в деятельность библиотек МБУК «Шарканская районная библиотека» Модельного стандарта деятельности общедоступной библиотеки на 2016 – 2018 годы, утверждён приказом директора от 25.01.2016 г. № 1/4</t>
  </si>
  <si>
    <t>Муниципальная программа муниципального образования «Шарканский район» «Развитие культуры и туризма на 2015 – 2020 годы», (подпрограмма «Библиотечное обслуживание населения») утверждена Постановлением Администрации муниципального образования «Шарканский район» № 571 от 30.05.2014 года</t>
  </si>
  <si>
    <r>
      <t xml:space="preserve">Газеты: </t>
    </r>
    <r>
      <rPr>
        <sz val="9"/>
        <color indexed="8"/>
        <rFont val="Times New Roman"/>
        <family val="1"/>
      </rPr>
      <t xml:space="preserve">Удмуртская правда, Удмурт дунне, Зечбур, </t>
    </r>
    <r>
      <rPr>
        <i/>
        <sz val="9"/>
        <color indexed="8"/>
        <rFont val="Times New Roman"/>
        <family val="1"/>
      </rPr>
      <t xml:space="preserve">Журналы: </t>
    </r>
    <r>
      <rPr>
        <sz val="9"/>
        <color indexed="8"/>
        <rFont val="Times New Roman"/>
        <family val="1"/>
      </rPr>
      <t>Вордскем кыл (Родной язык), Кенеш, Кизили</t>
    </r>
  </si>
  <si>
    <r>
      <t xml:space="preserve"> </t>
    </r>
    <r>
      <rPr>
        <sz val="9"/>
        <color indexed="8"/>
        <rFont val="Times New Roman"/>
        <family val="1"/>
      </rPr>
      <t>- музейная комната «Удмурт корка (Удмуртская изба)», Заречно-Вишурский филиал; - музейный уголок «Даур ортче – пытьи кельтэ (Уходят корни вглубь веков)», Верх-Киварский филиал;музейная комната «Традиционный быт удмуртов», Быгинский филиал;- музейный уголок «Национальная одежда удмуртов», Кельдышевский филиал</t>
    </r>
  </si>
  <si>
    <t xml:space="preserve">Программа «Организация библиотечного обслуживания населения города Можги» на 2015-2020 годы в рамках муниципальной программой «Развитие культуры города Можги на 2015-2020 годы», </t>
  </si>
  <si>
    <t>ЛитРес</t>
  </si>
  <si>
    <t>7,5 Мбит/с</t>
  </si>
  <si>
    <t>«Удмуртская правда», «Вордскем кыл», «Кенеш», «Кизили», «Известия Удмуртской Республики», «Можгинские вести» с приложением «Выль даур»</t>
  </si>
  <si>
    <t>музейная комната народного поэта УР Н.С. Байтерякова при ЦГБ им Н.С. Байтерякова г. Можги</t>
  </si>
  <si>
    <t>«План о внедрении модельного стандарта общедоступной библиотеки в деятельность общедоступных библиотек на территории Вавожского района на 2016год». Утвержден директором МБУК «Вавожская ЦБС» -Е.М.Брызгаловой от 12.01.2016г.</t>
  </si>
  <si>
    <t>Муниципальная программа «Развитие культуры и туризма на 2015- 2020гг» (подпрограмма «Организация библиотечного обслуживания населения на 2015-20гг). Утверждена постановлением Администрации муниципального образования « Вавожский район» от 01.07.2014г. №645</t>
  </si>
  <si>
    <t>цикл мероприятий</t>
  </si>
  <si>
    <t>музейный уголок на базе центра сохранения и развития удмуртской культуры «Удмурт корка», Центральная районная библиотека</t>
  </si>
  <si>
    <t>Удмурт дуннэ, Зечбур, Кизили, Инвожо, Удмуртская правда</t>
  </si>
  <si>
    <t>музей-лаборатория книги «От хрупких свитков до солидных томов» – в Увинской центральной районной библиотеке; музейная комната по культуре села – в Жужгесской сельской библиотеке</t>
  </si>
  <si>
    <t>План мероприятий по внедрению в деятельность библиотек МБУК «М ЦБ Сарапульского района» «Модельного стандарта деятельности Общедоступной библиотеки в УР» на 2016 год, утверждён Начальником УК и МП АМО «Сарапульский район» 10.06.2016 г.</t>
  </si>
  <si>
    <r>
      <t xml:space="preserve">Подпрограмма «Организация библиотечного обслуживания населения» в рамках </t>
    </r>
    <r>
      <rPr>
        <sz val="10.5"/>
        <color indexed="8"/>
        <rFont val="Times New Roman"/>
        <family val="1"/>
      </rPr>
      <t>МП «Развитие и сохранение культуры в Сарапульском районе Удмуртской Республики на 2015-2020гг.» - утверждены   Постановлением АМО «Сарапульский район» от 26.06.2014 г. №602</t>
    </r>
  </si>
  <si>
    <t>2 Мбит/с</t>
  </si>
  <si>
    <t>Музейный уголок русского быта «Горница» - Кигбаевская сельская библиотека; Музейная комната краеведческого направления (уголки национальных центров: русский, удмуртский, марийский) – Тарасовская сельская библиотека</t>
  </si>
  <si>
    <r>
      <t>газеты:</t>
    </r>
    <r>
      <rPr>
        <sz val="9"/>
        <color indexed="8"/>
        <rFont val="Times New Roman"/>
        <family val="1"/>
      </rPr>
      <t xml:space="preserve"> Красное Прикамье, Удмуртская Правда, Известия Удмуртской Республики; </t>
    </r>
    <r>
      <rPr>
        <u val="single"/>
        <sz val="9"/>
        <color indexed="8"/>
        <rFont val="Times New Roman"/>
        <family val="1"/>
      </rPr>
      <t>журналы:</t>
    </r>
    <r>
      <rPr>
        <sz val="9"/>
        <color indexed="8"/>
        <rFont val="Times New Roman"/>
        <family val="1"/>
      </rPr>
      <t xml:space="preserve">  Деловая репутация, Инвожо/Солнцеворот</t>
    </r>
  </si>
  <si>
    <t>Зечьбур!/здравствуйте, Удмурт дунне, Ворскем кыл, Знамя</t>
  </si>
  <si>
    <t xml:space="preserve">Экспонаты из амбара – ЦРБ; Музейная комната – Лекшурская сельская библиотека №9; Музейная комната  – Гуртлудская сельская библиотека № </t>
  </si>
  <si>
    <t>«План мероприятий по внедрению в деятельность библиотек МБУК «Киясовская МЦБ» Модельного стандарта деятельности общедоступных библиотек в УР по 2015-2016 гг.» Утвержден 18.01.2015 г. директором МБУК «Киясовская МЦБ»</t>
  </si>
  <si>
    <t>Муниципальная программа «Развитие культуры» на 2015-2020 гг. Утверждена постановлением Администрации МО «Киясовский район» 28.10.2014 № 603  (подпрограмма «Организация библиотечного обслуживания»)</t>
  </si>
  <si>
    <t>1 Мбит/с</t>
  </si>
  <si>
    <t>Удмуртская правда, Удмурт дунне, Инвожо, Кенеш, Районные газеты: Светлый путь, Вакыт</t>
  </si>
  <si>
    <t>Литературная карта Игринского района http://litkarta.igralib.ru/</t>
  </si>
  <si>
    <t xml:space="preserve">краеведческие комнаты: по творчеству П. К. Поздеева и  «Вашкалазэ бугыръяса» (Истоки старины): старинные предметы быта, одежда и др. – Кабачигуртской сельской библиотеке; 
музейная комната А. Лужанина и краеведческая комната – в Сепской сельской библиотеке; </t>
  </si>
  <si>
    <t>Краеведческий уголок в Лутохинской сельской библиотеке</t>
  </si>
  <si>
    <t>Вордскем кыл, Удмурт дунне, Звезда (районная газета)</t>
  </si>
  <si>
    <r>
      <t xml:space="preserve">Удмуртская правда, Удмурт дунне, Известия УР, Инвожо, Кенеш; </t>
    </r>
    <r>
      <rPr>
        <u val="single"/>
        <sz val="9"/>
        <color indexed="8"/>
        <rFont val="Times New Roman"/>
        <family val="1"/>
      </rPr>
      <t>районная газета</t>
    </r>
    <r>
      <rPr>
        <sz val="9"/>
        <color indexed="8"/>
        <rFont val="Times New Roman"/>
        <family val="1"/>
      </rPr>
      <t xml:space="preserve"> «Знамя труда»</t>
    </r>
  </si>
  <si>
    <t>Муниципальная программа «Развитие культуры» на 2016-2020 годы" , утверждена Постановлением Главы администрации МО "Якшур-Бодьинский район" №841 от 27 мая 2016 г.</t>
  </si>
  <si>
    <t>Удмуртская правда, Удмурт дунне, Удмурт дунне (молодёжный выпуск), Известия Удмуртской республики, Зечбур, Вордскем кыл, Кизили, Инвожо, Кенеш</t>
  </si>
  <si>
    <t>музейная комната  в Порвинской библиотеке Порвинского СИКЦа</t>
  </si>
  <si>
    <t>«Кенеш», «Удмурт дунне», , «Удмурт дунне» (пятница), «Вордскем кыл»</t>
  </si>
  <si>
    <t xml:space="preserve">Литературная карта Дебесского района  https://www.google.com/maps/d/viewer?hl=en_US&amp;mid=1ZKmTo9FRbCdW9jC56ljQPVQe43M </t>
  </si>
  <si>
    <t>-«Стратегия развития муниципальных библиотек г. Ижевска на 2015-2018 гг.», вошла в Муниципальную программу «Развитие культуры и туризма на 2015-2020 годы», утв. Постановлением Администрации г. Ижевска № 1451, от 26.12.2014</t>
  </si>
  <si>
    <t>Зечбур, Известия Удмуртской Республики, Кизили, Удмурт дунне, Удмуртская правда, Центр, Вордскем кыл, Инвожо, Кенеш</t>
  </si>
  <si>
    <t>Музейный уголок «Быт и традиции удмуртского народа», б/ф № 25</t>
  </si>
  <si>
    <t>Программа «Развитие культуры на 2015-2020 гг» Утверждено постановлением от  27 сентября 2014г. №994 - Подпрограмма «Организация библиотечного обслуживания населения»</t>
  </si>
  <si>
    <t>Газеты: «Удмурт дунне», «Известия Удмуртской Республики», «Зечбур», «Удмуртская правда», «Алнашский колхозник», «Алнаш куара»    Журналы: «Кенеш», «Инвожо», «Кизили», «Вордскем кыл»</t>
  </si>
  <si>
    <t>уголок-экспозиция «Герма Ходырев и библиотека»  – Детская библиотека, Музейные уголки – Байтеряковская, Лялинская, Ст.Юмьинская, Станционная сельские библиотеки</t>
  </si>
  <si>
    <r>
      <t xml:space="preserve">"План мероприятий по внедрению модельного стандарта в деятельность библиотек Воткинского района на 2015-16 гг." Утвержден начальником управления культуры, спорта и молодежной политики МО «Воткинский район» </t>
    </r>
    <r>
      <rPr>
        <sz val="9"/>
        <color indexed="8"/>
        <rFont val="Times New Roman"/>
        <family val="1"/>
      </rPr>
      <t>№181 от 31.12.2015г</t>
    </r>
  </si>
  <si>
    <t>Муниципальная программа "Развитие культуры Воткинского района на 2015-2020 гг., подпрограмма "Организация библиотечного обслуживания населения" Утверждена Постановлением Администрации МО "Воткинский район" № 1057 от 02.06.2014 г.</t>
  </si>
  <si>
    <t xml:space="preserve">Кенеш, Вордскем кыл, Зечбур, Кизили, Удмурт дунне, Удмурт дунне (пятничный номер), Инвожо, Известия Удмуртской Республики,  Удмуртская правда </t>
  </si>
  <si>
    <t>«О плане внедрения Модельного стандарта деятельности общедоступной библиотеки на период  с 2016г. по 2017г» с Планом основных мероприятий:  Приказ директора МБУК «Красногорская МБ»  №3/1 от 11 января 2016г</t>
  </si>
  <si>
    <t>«Удмурт дунне», «Известия УР», «Удмуртская правда», «Иднакар»</t>
  </si>
  <si>
    <r>
      <t>музейная комната «Часть удмуртской избы 19 века» – Дёбинская библиотека</t>
    </r>
    <r>
      <rPr>
        <sz val="9"/>
        <color indexed="8"/>
        <rFont val="Times New Roman"/>
        <family val="1"/>
      </rPr>
      <t xml:space="preserve">; музейный уголок «Мир старины» – Малягуртская библиотека , экскурсии для детей начальной школы – 2 экскурсии </t>
    </r>
  </si>
  <si>
    <t>муниципальная  программа «Развитие культуры»  2015 – 2020 г. Постановление   Администрация муниципального образования «Юкаменский район»  04.06. 2014г.  №340</t>
  </si>
  <si>
    <t>«План внедрения ««Модельного стандарта деятельности общедоступной библиотеки» на 2016 год: приказ директором  МБУК «МЦБС» Юкаменского района   30 декабря   2015 год   № 55</t>
  </si>
  <si>
    <t>стабильно, частично - из платных услуг</t>
  </si>
  <si>
    <t>Якшур-Бодьинский</t>
  </si>
  <si>
    <t>«Удмуртская  правда», «Удмурт дунне», «Известия УР»</t>
  </si>
  <si>
    <t>музей бесермянской культуры –Шамардановская библиотека</t>
  </si>
  <si>
    <t>Муниципальная программа «Развитие культуры Малопургинского района на 2015-2020 годы» - подпрограмма «Организация библиотечного обслуживания населения» (Постановление Администрации МО «Малопургинский район» №1654 от 07.11.2014</t>
  </si>
  <si>
    <t>Зечбур!, Кизили, Вордскем кыл, Кенеш, Инвожо, Маяк, Удмурт дунне, Удмуртская правда , Янарыш</t>
  </si>
  <si>
    <r>
      <t xml:space="preserve">«Музей семьи села Ильинское»:Музейная - Ильинская сельская библиотека; </t>
    </r>
    <r>
      <rPr>
        <sz val="9"/>
        <color indexed="8"/>
        <rFont val="Times New Roman"/>
        <family val="1"/>
      </rPr>
      <t>Музей «Даур пытьыос»   – Новомоньинская сельская библиотека</t>
    </r>
  </si>
  <si>
    <t>План внедрения ««Модельного стандарта деятельности общедоступной библиотеки» в библиотеках МБУК «Селтинская МЦБС» Приказ МБУК «Селтинская МЦБС»  №  от 03А от  11.01.20016</t>
  </si>
  <si>
    <t>Программа «Развитие культуры » на 2015-2020 г.г.  Подпрограмма «Организация библиотечного обслуживания населения»: Утверждена Постановлением Главы Администрации МО «Селтинский район» от 13.10.2014г. № 698</t>
  </si>
  <si>
    <t>«Известия УР», «Удмуртская правда», «Кизили»</t>
  </si>
  <si>
    <t>Краеведческий музей при центральной районной библиотеке</t>
  </si>
  <si>
    <t>Муниципальная программа «Развитие культуры Кизнерского района на 2015 – 2020 гг.»:  подпрограмма «Развитие библиотечного обслуживания населения»: Утверждена Постановлением Главы Администрации МО «Кизнерский район»№ 386 от 26.05.2014 г. (в новой редакции от 31.12.2015 г., от 20.05.2016 г.)</t>
  </si>
  <si>
    <t>0,5 Мбит/с</t>
  </si>
  <si>
    <t>«Известия Удмуртской Республики»; «Кенеш»; «Новая жизнь»; «Удмуртская правда»</t>
  </si>
  <si>
    <t>муниципальной программы «Развитие культуры Завьяловского района на 2015 -2020 годы». Подпрограмма «Организация библиотечного обслуживания населения», утвержденной постановлением Администрации МО «Завьяловский район» № 3574 от 31.10.2014 г.</t>
  </si>
  <si>
    <t>6 Мбит/с</t>
  </si>
  <si>
    <t>Вордскем кыл, Зечбур, Известия УР, Инвожо, Кенеш, Кизили, Удмурт дунне, Удмурт дунне (молодежный выпуск), Удмуртская правда, Пригородные вести,  Зардон</t>
  </si>
  <si>
    <t>Путеводитель «Литературная краеведческая карта Завьяловского района» - zbib.ru</t>
  </si>
  <si>
    <r>
      <t xml:space="preserve"> </t>
    </r>
    <r>
      <rPr>
        <sz val="8"/>
        <color indexed="8"/>
        <rFont val="Times New Roman"/>
        <family val="1"/>
      </rPr>
      <t xml:space="preserve"> - подпрограмма «Библиотечное обслуживание населения» муниципальной программы «Развитие культуры» на 2015-2020 годы (утверждена Постановлением Администрации г. Глазова от 10.10.2014 года №9/29);
- проект «Онлайн-гражданин серебряного возраста» (утвержден директором МБУК «ЦБС г. Глазова» 29.02.2016 г.)</t>
    </r>
  </si>
  <si>
    <t>3 Мбит/с</t>
  </si>
  <si>
    <t>газеты: «Известия Удмуртской Республики», «Удмурт дунне», «Удмуртская правда»; журналы «Кенеш», «Кизили», «Луч»</t>
  </si>
  <si>
    <t>Полнотекстовые базы - в локальном режиме: - «Памятники Глазова»;  - «Экология Удмуртии и Глазова»;  - «Учебные заведения Удмуртии»;  - «Глазовские писатели – детям».</t>
  </si>
  <si>
    <t xml:space="preserve">«Короленковский зал»: отдел редких, ценных и краеведческих документов ПНБ им. В.Г. Короленко </t>
  </si>
  <si>
    <t>План внедрения «Модельного библиотечного стандарта деятельности общедоступной библиотеки» в МУК «Глазовская районная ЦБС» на 2015-2018 гг., утверждён приказом директора МУК «Глазовская районная ЦБС»  № 35.1 от 01.09.2015 г..</t>
  </si>
  <si>
    <r>
      <t>Муниципальная программа муниципального образования «Глазовский район» «Развитие культуры на 2015-2020 годы.  Подпрограмма «Организация библиотечного обслуживания населения»: Утверждена Постановлением Администрации МО «Глазовский район»  №84от 13 ноября 2014 года</t>
    </r>
    <r>
      <rPr>
        <b/>
        <sz val="11"/>
        <color indexed="8"/>
        <rFont val="Times New Roman"/>
        <family val="1"/>
      </rPr>
      <t xml:space="preserve"> </t>
    </r>
  </si>
  <si>
    <t>4,9 Мбит/с</t>
  </si>
  <si>
    <t>Удмурт дунне, Удмуртская правда, Известия УР, Кенеш, Кизили</t>
  </si>
  <si>
    <t>«Работы Глазовских краеведов»; «Глазовский район: из прошлого в настоящее», на сайте МУК «Глазовская районная ЦБС» http://glazovskaya-r-bibl.wix.com/grcbs</t>
  </si>
  <si>
    <t>Уголок им. Л. П.Уракова – Адамская библиотека; Уголок им. И. А. Наговицина и Уголок русской культуры «Русская старина» – Октябрьская библиотека; Уголок татарской культуры – Кочишевская библиотека; Краеведческая комната –Понинская библиотека</t>
  </si>
  <si>
    <t xml:space="preserve">«План деятельности МБУ «ЦБС» г.Воткинска по внедрению модельного стандарта» от …2015 года, утвержден директором </t>
  </si>
  <si>
    <t xml:space="preserve">раз в квартал </t>
  </si>
  <si>
    <t>«Удмуртская правда», «Удмурт дунне», «Известия Удмуртской республики», «Кизили»</t>
  </si>
  <si>
    <t>квест-комната Е. Пермяка – ЦГДБ</t>
  </si>
  <si>
    <t xml:space="preserve">Муниципальная программа Можгинского района «Развитие культуры на 2015-20 гг.», утвержден Приказом «Управления культуры, спорта и молодежной политики Администрации МО «Можгинский район» от 14 января 2016 года. </t>
  </si>
  <si>
    <t>«Удмуртская правда»; «Известия Удмуртской Республики»; «Янарыш»; «Удмурт дунне»; «Инвожо»; «Вордскем кыл»; «Кизили» ; «Кенеш»</t>
  </si>
  <si>
    <t>План мероприятий по внедрению в   деятельность библиотек МБУК «Граховская межпоселенческая центральная районная библиотека» Модельного стандарта деятельности общедоступной библиотеки» утвержден  18 сентября 2015 года  на заседании методического Совета при МБУК «ГМЦРБ»</t>
  </si>
  <si>
    <r>
      <t>Муниципальная программа «Развитие культуры» на 2015 -2020 годы утверждена постановлением администрации МО «Граховский район» от 24.06.14. г. № 332 (Подпрограмма: Организация библиотечного обслуживания населения)</t>
    </r>
    <r>
      <rPr>
        <sz val="9"/>
        <color indexed="8"/>
        <rFont val="Times New Roman"/>
        <family val="1"/>
      </rPr>
      <t xml:space="preserve">     </t>
    </r>
  </si>
  <si>
    <t>газеты «Сельская новь», «Известия Удмуртской Республики», «Удмурт Дунне»; журналы «Вордскем Кыл»,  «Кизили», «Кенеш»</t>
  </si>
  <si>
    <t>–  «Литературная карта Граховского района» http://grah-litmap.jimdo.com/</t>
  </si>
  <si>
    <r>
      <t>Мини-музей предметов быта русского народа – Котловская библиотека – Центр русской культуры; «Мини-музей предметов быта удмуртского народа» – Старо-Игринская библиотека; краеведческие уголки в центрах национальных культур: Центр татарской культуры-Порымская б/ф, Центр  чувашской культуры-Зареченская б/ф, Центр удмуртской культуры-Лолошур-Возжинская б/ф, Центр марийской культуры-Мари-Возжайская б/ф</t>
    </r>
    <r>
      <rPr>
        <sz val="9"/>
        <color indexed="8"/>
        <rFont val="Times New Roman"/>
        <family val="1"/>
      </rPr>
      <t xml:space="preserve">        </t>
    </r>
  </si>
  <si>
    <t>План  МБУК «Централизованная библиотечная система»  по реализации Модельного стандарта деятельности общедоступной библиотеки на 2016 год, утвержден директором МБУК «ЦБС» в феврале 2016г</t>
  </si>
  <si>
    <r>
      <t xml:space="preserve">Муниципальная программа г. Сарапула «Развитие культуры» на 2015-2020 годы. Подпрограмма МБУК «ЦБС» «Библиотечное обслуживание населения» на 2015-2020гг., Программа утверждена </t>
    </r>
    <r>
      <rPr>
        <sz val="8"/>
        <color indexed="8"/>
        <rFont val="Courier New"/>
        <family val="3"/>
      </rPr>
      <t xml:space="preserve"> </t>
    </r>
    <r>
      <rPr>
        <sz val="8"/>
        <color indexed="8"/>
        <rFont val="Times New Roman"/>
        <family val="1"/>
      </rPr>
      <t>постановлением Администрации города Сарапула от 03.10.2014г. № 2811</t>
    </r>
  </si>
  <si>
    <t xml:space="preserve">3 Мбит/с </t>
  </si>
  <si>
    <t xml:space="preserve"> 15 до 25% </t>
  </si>
  <si>
    <t>Газеты «Красное Прикамье», «Удмуртская правда», «Известия УР»</t>
  </si>
  <si>
    <t>Электронная библиотека «Сарапул», http//sarlib.ru</t>
  </si>
  <si>
    <t>интерактивный музей «Литературное древо Сарапула» и музейная площадка «Сарапульское детство» в Центральной городской библиотеке им. Н.К.Крупской</t>
  </si>
  <si>
    <t>не стабильно</t>
  </si>
  <si>
    <t>Известия УР; Удмурт дунне ;Зечбур; Вордскем Кыл; Инвожо; Кенеш; Кизили; Авангард</t>
  </si>
  <si>
    <t xml:space="preserve">Мини-музей поэта А. А.  Гребенкина - Верхнеталицкая; Музейная комната художника-живописца П. И.Соломенникова - Верхнепозимская; Музейная комната народного художника Удмуртии, России  - Холмогорова А.П. – Июльская; Музейная комната «Передний угол русской избы» - Кварсинская; Музейная комната «Удмуртская изба» -   Гавриловская; Музейные комнаты по истории деревни и предметов быта -  Рассветовская  и  Кукуевская сельские библиотеки </t>
  </si>
  <si>
    <t>«Музей трудовой и боевой славы» –Кватчинская; музейный уголок «Ноку но медаз сия шунытэз» – Староберезнякская; музейный уголок «Здесь всё моё, и я отсюда родом» – Большесибинская; краеведческий уголок «Аслэсьтыд кылдэ яратытэк, мукетсэ уд дышы гажаны» –Старокаксинская; музейная комната «Удмуртская изба» –Большеучинская; музейный уголок татарского быта – Сомакская; музей в Верхнеюринской,  уголки старины –в Русскосюгаильской и Русскопычасской сельских библиотеках.</t>
  </si>
  <si>
    <t>«Литературная карта Воткинского района»- формируется</t>
  </si>
  <si>
    <t>Электронная энциклопедия «Ижевск многонациональный» http://izhlib.ru/pages/izhnational     - не полнотекстовая БД, ЭЛЕКТР. ТЕМАТИЧ. РЕСУРС</t>
  </si>
  <si>
    <t>БД POLPRED.com Обзор СМИ, ЭБД «ЛитРес», ЭБС изд-ва «Лань»</t>
  </si>
  <si>
    <t>Муниципальная программа Балезинского района
«Развитие культуры на 2015-2020 годы»
 (утверждена постановлением Администрации МО "Балезинский район" от 15 февраля 2016 года № 168)</t>
  </si>
  <si>
    <r>
      <t>Муниципальная программа «Развитие культуры и туризма Дебёсского  района» на 2015-2020 годы: Утверждена постановлением Администрации МО «Дебесский район»  от 28 июля 2014 г. № 131. Подпрограмма «</t>
    </r>
    <r>
      <rPr>
        <sz val="12"/>
        <color indexed="8"/>
        <rFont val="Times New Roman"/>
        <family val="1"/>
      </rPr>
      <t>Организация библиотечного обслуживания населения»</t>
    </r>
  </si>
  <si>
    <t>Муниципальная программа «Развитие культуры Игринского района» на 2015-2020 годы», утвержденную постановлением Администрации муниципального образования «Игринский район» от 30.05.14 №1051, с изм. от 18.02.2016 года. Подпрограмма «Библиотечное обслуживание населения»</t>
  </si>
  <si>
    <t>Целевая муниципальная программа «Развитие культуры в муниципальном образовании «Кезский район» на 2012 – 2016 годы, утвержден Главой Администрации МО «Кезский район»  И.О. Богдановым  11 сентября 2011г.</t>
  </si>
  <si>
    <r>
      <t>Муниципальная программа Красногорского района «Развитие культуры» на 2015-2020 годы: Утверждена постановлением Администрации  муниципального образования «Красногорский  район» № 260 от  12 марта 2015 года. Подпрограмма «</t>
    </r>
    <r>
      <rPr>
        <sz val="9"/>
        <color indexed="8"/>
        <rFont val="Times New Roman"/>
        <family val="1"/>
      </rPr>
      <t>Организация библиотечного обслуживания населения»</t>
    </r>
  </si>
  <si>
    <t>Муниципальная программа МО «Город Воткинск» «Развитие культуры на 2015-2020 годы»": утвержден Постановления Администрации МО «Город Воткинск» №2250 от 07.10. 2014. Подпрограмма «Библиотечное обслуживание населения»</t>
  </si>
  <si>
    <t>Муниципальная программа Увинского района «Развитие культуры »  на 2015-2020 годы: утвержден Постановления Администрации МО «Увинский район» № 1319 от 21.07.2014г. Подпрограмма «Организация библиотечного обслуживания населения»</t>
  </si>
  <si>
    <t>муниципальная программа «Развитие культуры Камбарского района на 2015-2020 годы»: утверждена Постановлением Администрации Камбарского района</t>
  </si>
  <si>
    <t>Муниципальная программа Сюмсинского района «Развитие культуры» на 2015-2020 годы: утвержден Постановления Администрации МО» Сюмсинский район» №659/1 от 02.10.2014 года, с изм. от 28.06.2016 года Подпрограмма «Организация библиотечного обслуживания населения»</t>
  </si>
  <si>
    <t>«План внедрения Модельного стандарта деятельности МБУК «ЦБС Камбарского района» утвержден директором МБУК «ЦБС Камбарского района» 31.12.2015 г</t>
  </si>
  <si>
    <t>5,8 Мбит/с</t>
  </si>
  <si>
    <t>«Известия Удмуртской Республики», «Удмуртская правда»</t>
  </si>
  <si>
    <t xml:space="preserve">«Литературная Google-карта Камбарского района» https://www.google.com/maps/d/viewer?hl=ru&amp;authuser=0&amp;mid=16VtDJgQAL-aI6ENPER_DuWaFexc </t>
  </si>
  <si>
    <t>Музей  быта народов Поволжья – Шольинская библиотека МБУ БКЦ «Лесник» МО «Шольинское» (Камбарский район, с. Шолья); Музей татарской культуры, 3. Музей русской культуры  -  Камская библиотека МБУ «Камский КБЦ» МО «Камское» (Камбарский район, с. Кама); Музей старообрядческой культуры – Балакинская библиотека МБУ  КБЦ «Очаг» МО «Михайловское» (Камбарский район, с. Балаки); Музей русской православной культуры – Ершовская библиотека МБУ ЦК «Ершовский» МО «Ершовское» (Камбарский район, с. Ершовка)</t>
  </si>
  <si>
    <t>Средний балл по районам:</t>
  </si>
  <si>
    <t>Средний балл по городам:</t>
  </si>
  <si>
    <t>Средний балл по УР</t>
  </si>
  <si>
    <r>
      <rPr>
        <sz val="9"/>
        <color indexed="10"/>
        <rFont val="Calibri"/>
        <family val="2"/>
      </rPr>
      <t xml:space="preserve">91 документ (45 за полугодие) </t>
    </r>
    <r>
      <rPr>
        <sz val="9"/>
        <color indexed="8"/>
        <rFont val="Calibri"/>
        <family val="2"/>
      </rPr>
      <t>= 3 балла</t>
    </r>
  </si>
  <si>
    <r>
      <rPr>
        <sz val="9"/>
        <color indexed="10"/>
        <rFont val="Calibri"/>
        <family val="2"/>
      </rPr>
      <t xml:space="preserve">91 документ (45 за полугодие) </t>
    </r>
    <r>
      <rPr>
        <sz val="9"/>
        <color indexed="8"/>
        <rFont val="Calibri"/>
        <family val="2"/>
      </rPr>
      <t>= 2 балла</t>
    </r>
  </si>
  <si>
    <t>БАЛЛЫ, 100%=5;
Х=Х%*5 баллов</t>
  </si>
  <si>
    <t>нормативная потребность</t>
  </si>
  <si>
    <t>Максимальный балл</t>
  </si>
  <si>
    <r>
      <rPr>
        <sz val="9"/>
        <rFont val="Times New Roman"/>
        <family val="1"/>
      </rPr>
      <t xml:space="preserve">нет </t>
    </r>
  </si>
  <si>
    <t xml:space="preserve">нет </t>
  </si>
  <si>
    <t>План внедрения «Модельного стандарта деятельности библиотек МБУК «Алнашская МЦБС»» на  2015-2017гг. Утвержден начальником Управления культуры, межнациональных отношений и туризма Антоновой Н.В. 15.09.2015 г.</t>
  </si>
  <si>
    <t>среднее по районам:</t>
  </si>
  <si>
    <t>среднее по городам:</t>
  </si>
  <si>
    <t>План внедрения «Модельного стандарта деятельности общедоступной библиотеки», утвержден директором МБУ «ММЦРБ» от15.02.2016 г</t>
  </si>
  <si>
    <t>Итого/средний балл по районам:</t>
  </si>
  <si>
    <t>Итого/средний балл по городам:</t>
  </si>
  <si>
    <t>Всего/средний балл по УР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</si>
</sst>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Symbol"/>
      <family val="1"/>
    </font>
    <font>
      <sz val="9"/>
      <color indexed="8"/>
      <name val="Times New Roman"/>
      <family val="1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u val="single"/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Times New Roman"/>
      <family val="1"/>
    </font>
    <font>
      <sz val="8"/>
      <color indexed="8"/>
      <name val="Courier New"/>
      <family val="3"/>
    </font>
    <font>
      <sz val="9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Symbol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Symbol"/>
      <family val="1"/>
    </font>
    <font>
      <sz val="9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66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66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66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5" fillId="13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57" fillId="7" borderId="22" xfId="0" applyFont="1" applyFill="1" applyBorder="1" applyAlignment="1">
      <alignment/>
    </xf>
    <xf numFmtId="0" fontId="57" fillId="0" borderId="0" xfId="0" applyFont="1" applyAlignment="1">
      <alignment/>
    </xf>
    <xf numFmtId="0" fontId="66" fillId="0" borderId="10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0" fontId="68" fillId="0" borderId="23" xfId="0" applyFont="1" applyBorder="1" applyAlignment="1">
      <alignment wrapText="1"/>
    </xf>
    <xf numFmtId="0" fontId="66" fillId="0" borderId="0" xfId="0" applyFont="1" applyBorder="1" applyAlignment="1">
      <alignment horizontal="justify" vertical="center" wrapText="1"/>
    </xf>
    <xf numFmtId="0" fontId="67" fillId="0" borderId="0" xfId="0" applyFont="1" applyBorder="1" applyAlignment="1">
      <alignment horizontal="justify" vertical="center" wrapText="1"/>
    </xf>
    <xf numFmtId="0" fontId="66" fillId="0" borderId="24" xfId="0" applyFont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66" fillId="0" borderId="12" xfId="0" applyFont="1" applyBorder="1" applyAlignment="1">
      <alignment horizontal="center" vertical="center" wrapText="1"/>
    </xf>
    <xf numFmtId="0" fontId="66" fillId="4" borderId="12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0" fontId="66" fillId="4" borderId="12" xfId="0" applyFont="1" applyFill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57" fillId="3" borderId="0" xfId="0" applyFont="1" applyFill="1" applyAlignment="1">
      <alignment/>
    </xf>
    <xf numFmtId="0" fontId="66" fillId="0" borderId="25" xfId="0" applyFont="1" applyBorder="1" applyAlignment="1">
      <alignment horizontal="justify" vertical="center" wrapText="1"/>
    </xf>
    <xf numFmtId="0" fontId="66" fillId="0" borderId="24" xfId="0" applyFont="1" applyBorder="1" applyAlignment="1">
      <alignment horizontal="justify" vertical="center" wrapText="1"/>
    </xf>
    <xf numFmtId="0" fontId="66" fillId="0" borderId="26" xfId="0" applyFont="1" applyBorder="1" applyAlignment="1">
      <alignment horizontal="justify" vertical="center" wrapText="1"/>
    </xf>
    <xf numFmtId="0" fontId="66" fillId="0" borderId="26" xfId="0" applyFont="1" applyBorder="1" applyAlignment="1">
      <alignment vertical="center" wrapText="1"/>
    </xf>
    <xf numFmtId="0" fontId="67" fillId="0" borderId="26" xfId="0" applyFont="1" applyBorder="1" applyAlignment="1">
      <alignment horizontal="justify" vertical="center" wrapText="1"/>
    </xf>
    <xf numFmtId="0" fontId="69" fillId="0" borderId="24" xfId="0" applyFont="1" applyBorder="1" applyAlignment="1">
      <alignment vertical="center" wrapText="1"/>
    </xf>
    <xf numFmtId="0" fontId="66" fillId="0" borderId="27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justify" vertical="center" wrapText="1"/>
    </xf>
    <xf numFmtId="0" fontId="67" fillId="0" borderId="28" xfId="0" applyFont="1" applyBorder="1" applyAlignment="1">
      <alignment horizontal="justify" vertical="center" wrapText="1"/>
    </xf>
    <xf numFmtId="0" fontId="69" fillId="0" borderId="0" xfId="0" applyFont="1" applyBorder="1" applyAlignment="1">
      <alignment vertical="center" wrapText="1"/>
    </xf>
    <xf numFmtId="0" fontId="67" fillId="0" borderId="24" xfId="0" applyFont="1" applyBorder="1" applyAlignment="1">
      <alignment horizontal="justify" vertical="center" wrapText="1"/>
    </xf>
    <xf numFmtId="0" fontId="0" fillId="0" borderId="11" xfId="0" applyBorder="1" applyAlignment="1">
      <alignment vertical="top" wrapText="1"/>
    </xf>
    <xf numFmtId="0" fontId="69" fillId="0" borderId="26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12" xfId="0" applyBorder="1" applyAlignment="1">
      <alignment/>
    </xf>
    <xf numFmtId="0" fontId="0" fillId="7" borderId="13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8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66" fillId="7" borderId="16" xfId="0" applyFont="1" applyFill="1" applyBorder="1" applyAlignment="1">
      <alignment horizontal="justify" vertical="center" wrapText="1"/>
    </xf>
    <xf numFmtId="0" fontId="66" fillId="7" borderId="18" xfId="0" applyFont="1" applyFill="1" applyBorder="1" applyAlignment="1">
      <alignment horizontal="justify" vertical="center" wrapText="1"/>
    </xf>
    <xf numFmtId="0" fontId="66" fillId="6" borderId="16" xfId="0" applyFont="1" applyFill="1" applyBorder="1" applyAlignment="1">
      <alignment horizontal="justify" vertical="center" wrapText="1"/>
    </xf>
    <xf numFmtId="0" fontId="66" fillId="6" borderId="18" xfId="0" applyFont="1" applyFill="1" applyBorder="1" applyAlignment="1">
      <alignment horizontal="justify" vertical="center" wrapText="1"/>
    </xf>
    <xf numFmtId="0" fontId="70" fillId="5" borderId="16" xfId="0" applyFont="1" applyFill="1" applyBorder="1" applyAlignment="1">
      <alignment horizontal="justify" vertical="center" wrapText="1"/>
    </xf>
    <xf numFmtId="0" fontId="66" fillId="5" borderId="17" xfId="0" applyFont="1" applyFill="1" applyBorder="1" applyAlignment="1">
      <alignment horizontal="justify" vertical="center" wrapText="1"/>
    </xf>
    <xf numFmtId="0" fontId="66" fillId="5" borderId="18" xfId="0" applyFont="1" applyFill="1" applyBorder="1" applyAlignment="1">
      <alignment horizontal="justify" vertical="center" wrapText="1"/>
    </xf>
    <xf numFmtId="0" fontId="0" fillId="5" borderId="12" xfId="0" applyFill="1" applyBorder="1" applyAlignment="1">
      <alignment/>
    </xf>
    <xf numFmtId="0" fontId="66" fillId="4" borderId="16" xfId="0" applyFont="1" applyFill="1" applyBorder="1" applyAlignment="1">
      <alignment vertical="center" wrapText="1"/>
    </xf>
    <xf numFmtId="0" fontId="66" fillId="4" borderId="18" xfId="0" applyFont="1" applyFill="1" applyBorder="1" applyAlignment="1">
      <alignment vertical="center" wrapText="1"/>
    </xf>
    <xf numFmtId="0" fontId="66" fillId="36" borderId="17" xfId="0" applyFont="1" applyFill="1" applyBorder="1" applyAlignment="1">
      <alignment vertical="center" wrapText="1"/>
    </xf>
    <xf numFmtId="0" fontId="66" fillId="36" borderId="18" xfId="0" applyFont="1" applyFill="1" applyBorder="1" applyAlignment="1">
      <alignment vertical="center" wrapText="1"/>
    </xf>
    <xf numFmtId="0" fontId="0" fillId="36" borderId="12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1" xfId="0" applyFill="1" applyBorder="1" applyAlignment="1">
      <alignment/>
    </xf>
    <xf numFmtId="0" fontId="0" fillId="5" borderId="21" xfId="0" applyFill="1" applyBorder="1" applyAlignment="1">
      <alignment/>
    </xf>
    <xf numFmtId="0" fontId="0" fillId="4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5" borderId="16" xfId="0" applyFill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 wrapText="1"/>
    </xf>
    <xf numFmtId="0" fontId="66" fillId="0" borderId="3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7" borderId="13" xfId="0" applyFont="1" applyFill="1" applyBorder="1" applyAlignment="1">
      <alignment horizontal="center" vertical="center" wrapText="1"/>
    </xf>
    <xf numFmtId="0" fontId="66" fillId="7" borderId="15" xfId="0" applyFont="1" applyFill="1" applyBorder="1" applyAlignment="1">
      <alignment horizontal="center" vertical="center" wrapText="1"/>
    </xf>
    <xf numFmtId="0" fontId="66" fillId="7" borderId="13" xfId="0" applyFont="1" applyFill="1" applyBorder="1" applyAlignment="1">
      <alignment horizontal="center" vertical="center"/>
    </xf>
    <xf numFmtId="0" fontId="66" fillId="7" borderId="15" xfId="0" applyFont="1" applyFill="1" applyBorder="1" applyAlignment="1">
      <alignment horizontal="center" vertical="center"/>
    </xf>
    <xf numFmtId="0" fontId="66" fillId="6" borderId="13" xfId="0" applyFont="1" applyFill="1" applyBorder="1" applyAlignment="1">
      <alignment horizontal="center" vertical="center" wrapText="1"/>
    </xf>
    <xf numFmtId="0" fontId="66" fillId="6" borderId="15" xfId="0" applyFont="1" applyFill="1" applyBorder="1" applyAlignment="1">
      <alignment horizontal="center" vertical="center" wrapText="1"/>
    </xf>
    <xf numFmtId="0" fontId="66" fillId="6" borderId="13" xfId="0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center" vertical="center"/>
    </xf>
    <xf numFmtId="0" fontId="66" fillId="5" borderId="13" xfId="0" applyFont="1" applyFill="1" applyBorder="1" applyAlignment="1">
      <alignment horizontal="center" vertical="center" wrapText="1"/>
    </xf>
    <xf numFmtId="0" fontId="66" fillId="5" borderId="15" xfId="0" applyFont="1" applyFill="1" applyBorder="1" applyAlignment="1">
      <alignment horizontal="center" vertical="center" wrapText="1"/>
    </xf>
    <xf numFmtId="0" fontId="66" fillId="5" borderId="13" xfId="0" applyFont="1" applyFill="1" applyBorder="1" applyAlignment="1">
      <alignment horizontal="center" vertical="center"/>
    </xf>
    <xf numFmtId="0" fontId="66" fillId="5" borderId="15" xfId="0" applyFont="1" applyFill="1" applyBorder="1" applyAlignment="1">
      <alignment horizontal="center" vertical="center"/>
    </xf>
    <xf numFmtId="0" fontId="66" fillId="4" borderId="13" xfId="0" applyFont="1" applyFill="1" applyBorder="1" applyAlignment="1">
      <alignment horizontal="center" vertical="center" wrapText="1"/>
    </xf>
    <xf numFmtId="0" fontId="66" fillId="4" borderId="15" xfId="0" applyFont="1" applyFill="1" applyBorder="1" applyAlignment="1">
      <alignment horizontal="center" vertical="center" wrapText="1"/>
    </xf>
    <xf numFmtId="0" fontId="66" fillId="4" borderId="13" xfId="0" applyFont="1" applyFill="1" applyBorder="1" applyAlignment="1">
      <alignment horizontal="center" vertical="center"/>
    </xf>
    <xf numFmtId="0" fontId="66" fillId="4" borderId="15" xfId="0" applyFont="1" applyFill="1" applyBorder="1" applyAlignment="1">
      <alignment horizontal="center" vertical="center"/>
    </xf>
    <xf numFmtId="0" fontId="66" fillId="2" borderId="13" xfId="0" applyFont="1" applyFill="1" applyBorder="1" applyAlignment="1">
      <alignment horizontal="center" vertical="center"/>
    </xf>
    <xf numFmtId="0" fontId="66" fillId="2" borderId="15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 wrapText="1"/>
    </xf>
    <xf numFmtId="0" fontId="69" fillId="3" borderId="22" xfId="0" applyFont="1" applyFill="1" applyBorder="1" applyAlignment="1">
      <alignment horizontal="center" vertical="center"/>
    </xf>
    <xf numFmtId="0" fontId="57" fillId="3" borderId="22" xfId="0" applyFont="1" applyFill="1" applyBorder="1" applyAlignment="1">
      <alignment/>
    </xf>
    <xf numFmtId="0" fontId="71" fillId="0" borderId="22" xfId="0" applyFont="1" applyBorder="1" applyAlignment="1">
      <alignment vertical="center"/>
    </xf>
    <xf numFmtId="0" fontId="71" fillId="0" borderId="0" xfId="0" applyFont="1" applyAlignment="1">
      <alignment vertical="center"/>
    </xf>
    <xf numFmtId="10" fontId="0" fillId="6" borderId="13" xfId="0" applyNumberFormat="1" applyFill="1" applyBorder="1" applyAlignment="1">
      <alignment/>
    </xf>
    <xf numFmtId="0" fontId="71" fillId="36" borderId="13" xfId="0" applyFont="1" applyFill="1" applyBorder="1" applyAlignment="1">
      <alignment wrapText="1"/>
    </xf>
    <xf numFmtId="0" fontId="72" fillId="0" borderId="0" xfId="0" applyFont="1" applyAlignment="1">
      <alignment wrapText="1"/>
    </xf>
    <xf numFmtId="0" fontId="72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73" fillId="36" borderId="17" xfId="0" applyFont="1" applyFill="1" applyBorder="1" applyAlignment="1">
      <alignment vertical="center" wrapText="1"/>
    </xf>
    <xf numFmtId="0" fontId="73" fillId="36" borderId="16" xfId="0" applyFont="1" applyFill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0" xfId="0" applyFont="1" applyAlignment="1">
      <alignment/>
    </xf>
    <xf numFmtId="0" fontId="71" fillId="5" borderId="13" xfId="0" applyFont="1" applyFill="1" applyBorder="1" applyAlignment="1">
      <alignment wrapText="1"/>
    </xf>
    <xf numFmtId="0" fontId="74" fillId="37" borderId="13" xfId="0" applyFont="1" applyFill="1" applyBorder="1" applyAlignment="1">
      <alignment wrapText="1"/>
    </xf>
    <xf numFmtId="9" fontId="4" fillId="34" borderId="20" xfId="57" applyFont="1" applyFill="1" applyBorder="1" applyAlignment="1">
      <alignment horizontal="left"/>
    </xf>
    <xf numFmtId="9" fontId="4" fillId="35" borderId="12" xfId="57" applyFont="1" applyFill="1" applyBorder="1" applyAlignment="1">
      <alignment horizontal="left"/>
    </xf>
    <xf numFmtId="9" fontId="4" fillId="34" borderId="12" xfId="57" applyFont="1" applyFill="1" applyBorder="1" applyAlignment="1">
      <alignment horizontal="left"/>
    </xf>
    <xf numFmtId="0" fontId="71" fillId="5" borderId="13" xfId="0" applyFont="1" applyFill="1" applyBorder="1" applyAlignment="1">
      <alignment/>
    </xf>
    <xf numFmtId="0" fontId="64" fillId="7" borderId="13" xfId="0" applyFont="1" applyFill="1" applyBorder="1" applyAlignment="1">
      <alignment/>
    </xf>
    <xf numFmtId="9" fontId="0" fillId="6" borderId="13" xfId="0" applyNumberFormat="1" applyFill="1" applyBorder="1" applyAlignment="1">
      <alignment/>
    </xf>
    <xf numFmtId="0" fontId="64" fillId="7" borderId="12" xfId="0" applyFont="1" applyFill="1" applyBorder="1" applyAlignment="1">
      <alignment/>
    </xf>
    <xf numFmtId="0" fontId="64" fillId="0" borderId="0" xfId="0" applyFont="1" applyAlignment="1">
      <alignment/>
    </xf>
    <xf numFmtId="0" fontId="0" fillId="36" borderId="13" xfId="0" applyFill="1" applyBorder="1" applyAlignment="1">
      <alignment wrapText="1"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75" fillId="0" borderId="0" xfId="0" applyFont="1" applyAlignment="1">
      <alignment/>
    </xf>
    <xf numFmtId="0" fontId="75" fillId="4" borderId="16" xfId="0" applyFont="1" applyFill="1" applyBorder="1" applyAlignment="1">
      <alignment wrapText="1"/>
    </xf>
    <xf numFmtId="0" fontId="75" fillId="4" borderId="19" xfId="0" applyFont="1" applyFill="1" applyBorder="1" applyAlignment="1">
      <alignment/>
    </xf>
    <xf numFmtId="0" fontId="75" fillId="4" borderId="13" xfId="0" applyFont="1" applyFill="1" applyBorder="1" applyAlignment="1">
      <alignment/>
    </xf>
    <xf numFmtId="0" fontId="76" fillId="4" borderId="13" xfId="0" applyFont="1" applyFill="1" applyBorder="1" applyAlignment="1">
      <alignment wrapText="1"/>
    </xf>
    <xf numFmtId="0" fontId="75" fillId="4" borderId="13" xfId="0" applyFont="1" applyFill="1" applyBorder="1" applyAlignment="1">
      <alignment wrapText="1"/>
    </xf>
    <xf numFmtId="0" fontId="71" fillId="0" borderId="0" xfId="0" applyFont="1" applyAlignment="1">
      <alignment/>
    </xf>
    <xf numFmtId="0" fontId="72" fillId="36" borderId="16" xfId="0" applyFont="1" applyFill="1" applyBorder="1" applyAlignment="1">
      <alignment vertical="center" wrapText="1"/>
    </xf>
    <xf numFmtId="0" fontId="71" fillId="36" borderId="13" xfId="0" applyFont="1" applyFill="1" applyBorder="1" applyAlignment="1">
      <alignment/>
    </xf>
    <xf numFmtId="0" fontId="0" fillId="0" borderId="0" xfId="0" applyAlignment="1">
      <alignment horizontal="left"/>
    </xf>
    <xf numFmtId="0" fontId="66" fillId="0" borderId="14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/>
    </xf>
    <xf numFmtId="0" fontId="66" fillId="0" borderId="25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0" fontId="67" fillId="0" borderId="26" xfId="0" applyFont="1" applyBorder="1" applyAlignment="1">
      <alignment horizontal="left" vertical="center" wrapText="1"/>
    </xf>
    <xf numFmtId="0" fontId="77" fillId="0" borderId="24" xfId="0" applyFont="1" applyBorder="1" applyAlignment="1">
      <alignment horizontal="left" vertical="center" wrapText="1"/>
    </xf>
    <xf numFmtId="0" fontId="78" fillId="36" borderId="13" xfId="0" applyFont="1" applyFill="1" applyBorder="1" applyAlignment="1">
      <alignment wrapText="1"/>
    </xf>
    <xf numFmtId="0" fontId="66" fillId="36" borderId="12" xfId="0" applyFont="1" applyFill="1" applyBorder="1" applyAlignment="1">
      <alignment/>
    </xf>
    <xf numFmtId="0" fontId="64" fillId="4" borderId="15" xfId="0" applyFont="1" applyFill="1" applyBorder="1" applyAlignment="1">
      <alignment/>
    </xf>
    <xf numFmtId="0" fontId="69" fillId="38" borderId="22" xfId="0" applyFont="1" applyFill="1" applyBorder="1" applyAlignment="1">
      <alignment horizontal="center" vertical="center"/>
    </xf>
    <xf numFmtId="0" fontId="64" fillId="4" borderId="13" xfId="0" applyFont="1" applyFill="1" applyBorder="1" applyAlignment="1">
      <alignment/>
    </xf>
    <xf numFmtId="0" fontId="57" fillId="38" borderId="22" xfId="0" applyFont="1" applyFill="1" applyBorder="1" applyAlignment="1">
      <alignment/>
    </xf>
    <xf numFmtId="0" fontId="16" fillId="7" borderId="13" xfId="0" applyFont="1" applyFill="1" applyBorder="1" applyAlignment="1">
      <alignment/>
    </xf>
    <xf numFmtId="0" fontId="16" fillId="7" borderId="12" xfId="0" applyFont="1" applyFill="1" applyBorder="1" applyAlignment="1">
      <alignment/>
    </xf>
    <xf numFmtId="0" fontId="16" fillId="6" borderId="19" xfId="0" applyFont="1" applyFill="1" applyBorder="1" applyAlignment="1">
      <alignment/>
    </xf>
    <xf numFmtId="0" fontId="16" fillId="6" borderId="21" xfId="0" applyFont="1" applyFill="1" applyBorder="1" applyAlignment="1">
      <alignment/>
    </xf>
    <xf numFmtId="0" fontId="28" fillId="5" borderId="13" xfId="0" applyFont="1" applyFill="1" applyBorder="1" applyAlignment="1">
      <alignment/>
    </xf>
    <xf numFmtId="0" fontId="16" fillId="5" borderId="15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/>
    </xf>
    <xf numFmtId="0" fontId="72" fillId="0" borderId="0" xfId="0" applyFont="1" applyAlignment="1">
      <alignment horizontal="justify" vertical="center"/>
    </xf>
    <xf numFmtId="0" fontId="72" fillId="0" borderId="0" xfId="0" applyFont="1" applyAlignment="1">
      <alignment horizontal="left" vertical="center" wrapText="1"/>
    </xf>
    <xf numFmtId="0" fontId="78" fillId="36" borderId="13" xfId="0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0" fillId="0" borderId="0" xfId="0" applyFont="1" applyAlignment="1">
      <alignment/>
    </xf>
    <xf numFmtId="165" fontId="30" fillId="0" borderId="12" xfId="0" applyNumberFormat="1" applyFont="1" applyBorder="1" applyAlignment="1">
      <alignment/>
    </xf>
    <xf numFmtId="165" fontId="16" fillId="0" borderId="12" xfId="0" applyNumberFormat="1" applyFont="1" applyBorder="1" applyAlignment="1">
      <alignment/>
    </xf>
    <xf numFmtId="165" fontId="0" fillId="7" borderId="20" xfId="0" applyNumberFormat="1" applyFill="1" applyBorder="1" applyAlignment="1">
      <alignment/>
    </xf>
    <xf numFmtId="165" fontId="0" fillId="7" borderId="21" xfId="0" applyNumberFormat="1" applyFill="1" applyBorder="1" applyAlignment="1">
      <alignment/>
    </xf>
    <xf numFmtId="0" fontId="16" fillId="0" borderId="22" xfId="0" applyFont="1" applyBorder="1" applyAlignment="1">
      <alignment/>
    </xf>
    <xf numFmtId="165" fontId="16" fillId="7" borderId="20" xfId="0" applyNumberFormat="1" applyFont="1" applyFill="1" applyBorder="1" applyAlignment="1">
      <alignment/>
    </xf>
    <xf numFmtId="165" fontId="16" fillId="7" borderId="21" xfId="0" applyNumberFormat="1" applyFont="1" applyFill="1" applyBorder="1" applyAlignment="1">
      <alignment/>
    </xf>
    <xf numFmtId="9" fontId="16" fillId="6" borderId="13" xfId="0" applyNumberFormat="1" applyFont="1" applyFill="1" applyBorder="1" applyAlignment="1">
      <alignment/>
    </xf>
    <xf numFmtId="0" fontId="16" fillId="6" borderId="15" xfId="0" applyFont="1" applyFill="1" applyBorder="1" applyAlignment="1">
      <alignment/>
    </xf>
    <xf numFmtId="0" fontId="28" fillId="5" borderId="13" xfId="0" applyFont="1" applyFill="1" applyBorder="1" applyAlignment="1">
      <alignment wrapText="1"/>
    </xf>
    <xf numFmtId="0" fontId="31" fillId="4" borderId="13" xfId="0" applyFont="1" applyFill="1" applyBorder="1" applyAlignment="1">
      <alignment wrapText="1"/>
    </xf>
    <xf numFmtId="0" fontId="16" fillId="4" borderId="15" xfId="0" applyFont="1" applyFill="1" applyBorder="1" applyAlignment="1">
      <alignment/>
    </xf>
    <xf numFmtId="0" fontId="28" fillId="36" borderId="13" xfId="0" applyFont="1" applyFill="1" applyBorder="1" applyAlignment="1">
      <alignment wrapText="1"/>
    </xf>
    <xf numFmtId="0" fontId="16" fillId="36" borderId="15" xfId="0" applyFont="1" applyFill="1" applyBorder="1" applyAlignment="1">
      <alignment/>
    </xf>
    <xf numFmtId="165" fontId="69" fillId="3" borderId="31" xfId="0" applyNumberFormat="1" applyFont="1" applyFill="1" applyBorder="1" applyAlignment="1">
      <alignment vertical="center" wrapText="1"/>
    </xf>
    <xf numFmtId="165" fontId="5" fillId="3" borderId="31" xfId="0" applyNumberFormat="1" applyFont="1" applyFill="1" applyBorder="1" applyAlignment="1">
      <alignment vertical="center" wrapText="1"/>
    </xf>
    <xf numFmtId="165" fontId="66" fillId="3" borderId="31" xfId="0" applyNumberFormat="1" applyFont="1" applyFill="1" applyBorder="1" applyAlignment="1">
      <alignment vertical="center" wrapText="1"/>
    </xf>
    <xf numFmtId="166" fontId="0" fillId="6" borderId="13" xfId="0" applyNumberFormat="1" applyFill="1" applyBorder="1" applyAlignment="1">
      <alignment/>
    </xf>
    <xf numFmtId="165" fontId="4" fillId="34" borderId="21" xfId="0" applyNumberFormat="1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13" borderId="18" xfId="0" applyFont="1" applyFill="1" applyBorder="1" applyAlignment="1">
      <alignment horizontal="left"/>
    </xf>
    <xf numFmtId="165" fontId="57" fillId="7" borderId="22" xfId="0" applyNumberFormat="1" applyFont="1" applyFill="1" applyBorder="1" applyAlignment="1">
      <alignment/>
    </xf>
    <xf numFmtId="0" fontId="71" fillId="0" borderId="34" xfId="0" applyFont="1" applyBorder="1" applyAlignment="1">
      <alignment wrapText="1"/>
    </xf>
    <xf numFmtId="0" fontId="71" fillId="0" borderId="35" xfId="0" applyFont="1" applyBorder="1" applyAlignment="1">
      <alignment wrapText="1"/>
    </xf>
    <xf numFmtId="0" fontId="71" fillId="0" borderId="36" xfId="0" applyFont="1" applyBorder="1" applyAlignment="1">
      <alignment wrapText="1"/>
    </xf>
    <xf numFmtId="0" fontId="71" fillId="0" borderId="36" xfId="0" applyFont="1" applyBorder="1" applyAlignment="1">
      <alignment horizontal="left" wrapText="1"/>
    </xf>
    <xf numFmtId="0" fontId="71" fillId="0" borderId="10" xfId="0" applyFont="1" applyBorder="1" applyAlignment="1">
      <alignment wrapText="1"/>
    </xf>
    <xf numFmtId="0" fontId="72" fillId="2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/>
    </xf>
    <xf numFmtId="0" fontId="16" fillId="7" borderId="15" xfId="0" applyFont="1" applyFill="1" applyBorder="1" applyAlignment="1">
      <alignment/>
    </xf>
    <xf numFmtId="0" fontId="16" fillId="5" borderId="12" xfId="0" applyFont="1" applyFill="1" applyBorder="1" applyAlignment="1">
      <alignment/>
    </xf>
    <xf numFmtId="0" fontId="76" fillId="4" borderId="13" xfId="0" applyFont="1" applyFill="1" applyBorder="1" applyAlignment="1">
      <alignment horizontal="left" wrapText="1"/>
    </xf>
    <xf numFmtId="0" fontId="68" fillId="0" borderId="0" xfId="0" applyFont="1" applyBorder="1" applyAlignment="1">
      <alignment wrapText="1"/>
    </xf>
    <xf numFmtId="165" fontId="4" fillId="35" borderId="15" xfId="0" applyNumberFormat="1" applyFont="1" applyFill="1" applyBorder="1" applyAlignment="1">
      <alignment horizontal="left"/>
    </xf>
    <xf numFmtId="0" fontId="72" fillId="0" borderId="37" xfId="0" applyFont="1" applyBorder="1" applyAlignment="1">
      <alignment vertical="center" wrapText="1"/>
    </xf>
    <xf numFmtId="0" fontId="4" fillId="35" borderId="38" xfId="0" applyFont="1" applyFill="1" applyBorder="1" applyAlignment="1">
      <alignment horizontal="left"/>
    </xf>
    <xf numFmtId="0" fontId="18" fillId="35" borderId="38" xfId="0" applyFont="1" applyFill="1" applyBorder="1" applyAlignment="1">
      <alignment horizontal="left" wrapText="1"/>
    </xf>
    <xf numFmtId="0" fontId="4" fillId="34" borderId="38" xfId="0" applyFont="1" applyFill="1" applyBorder="1" applyAlignment="1">
      <alignment horizontal="left"/>
    </xf>
    <xf numFmtId="0" fontId="79" fillId="35" borderId="38" xfId="0" applyFont="1" applyFill="1" applyBorder="1" applyAlignment="1">
      <alignment horizontal="left" wrapText="1"/>
    </xf>
    <xf numFmtId="0" fontId="5" fillId="33" borderId="38" xfId="0" applyFont="1" applyFill="1" applyBorder="1" applyAlignment="1">
      <alignment horizontal="center"/>
    </xf>
    <xf numFmtId="0" fontId="18" fillId="34" borderId="38" xfId="0" applyFont="1" applyFill="1" applyBorder="1" applyAlignment="1">
      <alignment horizontal="left" wrapText="1"/>
    </xf>
    <xf numFmtId="0" fontId="5" fillId="13" borderId="39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0" fontId="72" fillId="0" borderId="40" xfId="0" applyFont="1" applyBorder="1" applyAlignment="1">
      <alignment vertical="center" wrapText="1"/>
    </xf>
    <xf numFmtId="0" fontId="18" fillId="35" borderId="14" xfId="0" applyFont="1" applyFill="1" applyBorder="1" applyAlignment="1">
      <alignment horizontal="left" wrapText="1"/>
    </xf>
    <xf numFmtId="0" fontId="72" fillId="35" borderId="14" xfId="0" applyFont="1" applyFill="1" applyBorder="1" applyAlignment="1">
      <alignment horizontal="left" wrapText="1"/>
    </xf>
    <xf numFmtId="0" fontId="5" fillId="33" borderId="41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left" wrapText="1"/>
    </xf>
    <xf numFmtId="0" fontId="5" fillId="33" borderId="42" xfId="0" applyFont="1" applyFill="1" applyBorder="1" applyAlignment="1">
      <alignment horizontal="center"/>
    </xf>
    <xf numFmtId="0" fontId="5" fillId="13" borderId="4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69" fillId="39" borderId="22" xfId="0" applyFont="1" applyFill="1" applyBorder="1" applyAlignment="1">
      <alignment horizontal="center" vertical="center"/>
    </xf>
    <xf numFmtId="0" fontId="69" fillId="38" borderId="13" xfId="0" applyFont="1" applyFill="1" applyBorder="1" applyAlignment="1">
      <alignment horizontal="center" vertical="center"/>
    </xf>
    <xf numFmtId="0" fontId="69" fillId="38" borderId="15" xfId="0" applyFont="1" applyFill="1" applyBorder="1" applyAlignment="1">
      <alignment horizontal="center" vertical="center"/>
    </xf>
    <xf numFmtId="0" fontId="69" fillId="38" borderId="12" xfId="0" applyFont="1" applyFill="1" applyBorder="1" applyAlignment="1">
      <alignment horizontal="center" vertical="center"/>
    </xf>
    <xf numFmtId="0" fontId="57" fillId="38" borderId="0" xfId="0" applyFont="1" applyFill="1" applyAlignment="1">
      <alignment/>
    </xf>
    <xf numFmtId="0" fontId="69" fillId="39" borderId="16" xfId="0" applyFont="1" applyFill="1" applyBorder="1" applyAlignment="1">
      <alignment horizontal="center" vertical="center"/>
    </xf>
    <xf numFmtId="0" fontId="69" fillId="39" borderId="18" xfId="0" applyFont="1" applyFill="1" applyBorder="1" applyAlignment="1">
      <alignment horizontal="center" vertical="center"/>
    </xf>
    <xf numFmtId="1" fontId="69" fillId="39" borderId="16" xfId="0" applyNumberFormat="1" applyFont="1" applyFill="1" applyBorder="1" applyAlignment="1">
      <alignment horizontal="center" vertical="center"/>
    </xf>
    <xf numFmtId="1" fontId="69" fillId="39" borderId="17" xfId="0" applyNumberFormat="1" applyFont="1" applyFill="1" applyBorder="1" applyAlignment="1">
      <alignment horizontal="center" vertical="center"/>
    </xf>
    <xf numFmtId="1" fontId="69" fillId="38" borderId="12" xfId="0" applyNumberFormat="1" applyFont="1" applyFill="1" applyBorder="1" applyAlignment="1">
      <alignment horizontal="center" vertical="center"/>
    </xf>
    <xf numFmtId="0" fontId="57" fillId="0" borderId="22" xfId="0" applyFont="1" applyBorder="1" applyAlignment="1">
      <alignment/>
    </xf>
    <xf numFmtId="165" fontId="57" fillId="7" borderId="20" xfId="0" applyNumberFormat="1" applyFont="1" applyFill="1" applyBorder="1" applyAlignment="1">
      <alignment/>
    </xf>
    <xf numFmtId="0" fontId="57" fillId="7" borderId="12" xfId="0" applyFont="1" applyFill="1" applyBorder="1" applyAlignment="1">
      <alignment/>
    </xf>
    <xf numFmtId="165" fontId="57" fillId="7" borderId="21" xfId="0" applyNumberFormat="1" applyFont="1" applyFill="1" applyBorder="1" applyAlignment="1">
      <alignment/>
    </xf>
    <xf numFmtId="0" fontId="57" fillId="6" borderId="13" xfId="0" applyFont="1" applyFill="1" applyBorder="1" applyAlignment="1">
      <alignment/>
    </xf>
    <xf numFmtId="0" fontId="57" fillId="6" borderId="15" xfId="0" applyFont="1" applyFill="1" applyBorder="1" applyAlignment="1">
      <alignment/>
    </xf>
    <xf numFmtId="0" fontId="80" fillId="5" borderId="13" xfId="0" applyFont="1" applyFill="1" applyBorder="1" applyAlignment="1">
      <alignment/>
    </xf>
    <xf numFmtId="0" fontId="57" fillId="5" borderId="15" xfId="0" applyFont="1" applyFill="1" applyBorder="1" applyAlignment="1">
      <alignment/>
    </xf>
    <xf numFmtId="0" fontId="81" fillId="4" borderId="13" xfId="0" applyFont="1" applyFill="1" applyBorder="1" applyAlignment="1">
      <alignment/>
    </xf>
    <xf numFmtId="0" fontId="57" fillId="4" borderId="15" xfId="0" applyFont="1" applyFill="1" applyBorder="1" applyAlignment="1">
      <alignment/>
    </xf>
    <xf numFmtId="0" fontId="80" fillId="36" borderId="13" xfId="0" applyFont="1" applyFill="1" applyBorder="1" applyAlignment="1">
      <alignment/>
    </xf>
    <xf numFmtId="0" fontId="57" fillId="36" borderId="15" xfId="0" applyFont="1" applyFill="1" applyBorder="1" applyAlignment="1">
      <alignment/>
    </xf>
    <xf numFmtId="0" fontId="57" fillId="0" borderId="29" xfId="0" applyFont="1" applyBorder="1" applyAlignment="1">
      <alignment/>
    </xf>
    <xf numFmtId="165" fontId="57" fillId="7" borderId="13" xfId="0" applyNumberFormat="1" applyFont="1" applyFill="1" applyBorder="1" applyAlignment="1">
      <alignment/>
    </xf>
    <xf numFmtId="165" fontId="57" fillId="7" borderId="12" xfId="0" applyNumberFormat="1" applyFont="1" applyFill="1" applyBorder="1" applyAlignment="1">
      <alignment/>
    </xf>
    <xf numFmtId="165" fontId="57" fillId="7" borderId="15" xfId="0" applyNumberFormat="1" applyFont="1" applyFill="1" applyBorder="1" applyAlignment="1">
      <alignment/>
    </xf>
    <xf numFmtId="165" fontId="57" fillId="6" borderId="13" xfId="0" applyNumberFormat="1" applyFont="1" applyFill="1" applyBorder="1" applyAlignment="1">
      <alignment/>
    </xf>
    <xf numFmtId="165" fontId="57" fillId="6" borderId="15" xfId="0" applyNumberFormat="1" applyFont="1" applyFill="1" applyBorder="1" applyAlignment="1">
      <alignment/>
    </xf>
    <xf numFmtId="165" fontId="80" fillId="5" borderId="13" xfId="0" applyNumberFormat="1" applyFont="1" applyFill="1" applyBorder="1" applyAlignment="1">
      <alignment/>
    </xf>
    <xf numFmtId="165" fontId="57" fillId="5" borderId="15" xfId="0" applyNumberFormat="1" applyFont="1" applyFill="1" applyBorder="1" applyAlignment="1">
      <alignment/>
    </xf>
    <xf numFmtId="165" fontId="81" fillId="4" borderId="13" xfId="0" applyNumberFormat="1" applyFont="1" applyFill="1" applyBorder="1" applyAlignment="1">
      <alignment/>
    </xf>
    <xf numFmtId="165" fontId="57" fillId="4" borderId="15" xfId="0" applyNumberFormat="1" applyFont="1" applyFill="1" applyBorder="1" applyAlignment="1">
      <alignment/>
    </xf>
    <xf numFmtId="165" fontId="80" fillId="36" borderId="13" xfId="0" applyNumberFormat="1" applyFont="1" applyFill="1" applyBorder="1" applyAlignment="1">
      <alignment/>
    </xf>
    <xf numFmtId="165" fontId="57" fillId="36" borderId="15" xfId="0" applyNumberFormat="1" applyFont="1" applyFill="1" applyBorder="1" applyAlignment="1">
      <alignment/>
    </xf>
    <xf numFmtId="165" fontId="57" fillId="7" borderId="16" xfId="0" applyNumberFormat="1" applyFont="1" applyFill="1" applyBorder="1" applyAlignment="1">
      <alignment/>
    </xf>
    <xf numFmtId="165" fontId="57" fillId="7" borderId="17" xfId="0" applyNumberFormat="1" applyFont="1" applyFill="1" applyBorder="1" applyAlignment="1">
      <alignment/>
    </xf>
    <xf numFmtId="165" fontId="57" fillId="7" borderId="18" xfId="0" applyNumberFormat="1" applyFont="1" applyFill="1" applyBorder="1" applyAlignment="1">
      <alignment/>
    </xf>
    <xf numFmtId="165" fontId="57" fillId="6" borderId="16" xfId="0" applyNumberFormat="1" applyFont="1" applyFill="1" applyBorder="1" applyAlignment="1">
      <alignment/>
    </xf>
    <xf numFmtId="165" fontId="57" fillId="6" borderId="18" xfId="0" applyNumberFormat="1" applyFont="1" applyFill="1" applyBorder="1" applyAlignment="1">
      <alignment/>
    </xf>
    <xf numFmtId="165" fontId="80" fillId="5" borderId="16" xfId="0" applyNumberFormat="1" applyFont="1" applyFill="1" applyBorder="1" applyAlignment="1">
      <alignment/>
    </xf>
    <xf numFmtId="165" fontId="57" fillId="5" borderId="18" xfId="0" applyNumberFormat="1" applyFont="1" applyFill="1" applyBorder="1" applyAlignment="1">
      <alignment/>
    </xf>
    <xf numFmtId="165" fontId="81" fillId="4" borderId="16" xfId="0" applyNumberFormat="1" applyFont="1" applyFill="1" applyBorder="1" applyAlignment="1">
      <alignment/>
    </xf>
    <xf numFmtId="165" fontId="57" fillId="4" borderId="18" xfId="0" applyNumberFormat="1" applyFont="1" applyFill="1" applyBorder="1" applyAlignment="1">
      <alignment/>
    </xf>
    <xf numFmtId="165" fontId="80" fillId="36" borderId="16" xfId="0" applyNumberFormat="1" applyFont="1" applyFill="1" applyBorder="1" applyAlignment="1">
      <alignment/>
    </xf>
    <xf numFmtId="165" fontId="57" fillId="36" borderId="18" xfId="0" applyNumberFormat="1" applyFont="1" applyFill="1" applyBorder="1" applyAlignment="1">
      <alignment/>
    </xf>
    <xf numFmtId="0" fontId="57" fillId="7" borderId="22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57" fillId="38" borderId="13" xfId="0" applyFont="1" applyFill="1" applyBorder="1" applyAlignment="1">
      <alignment/>
    </xf>
    <xf numFmtId="0" fontId="57" fillId="38" borderId="15" xfId="0" applyFont="1" applyFill="1" applyBorder="1" applyAlignment="1">
      <alignment/>
    </xf>
    <xf numFmtId="0" fontId="57" fillId="38" borderId="12" xfId="0" applyFont="1" applyFill="1" applyBorder="1" applyAlignment="1">
      <alignment/>
    </xf>
    <xf numFmtId="0" fontId="69" fillId="0" borderId="12" xfId="0" applyFont="1" applyBorder="1" applyAlignment="1">
      <alignment horizontal="center" vertical="center"/>
    </xf>
    <xf numFmtId="0" fontId="57" fillId="7" borderId="13" xfId="0" applyFont="1" applyFill="1" applyBorder="1" applyAlignment="1">
      <alignment/>
    </xf>
    <xf numFmtId="0" fontId="57" fillId="7" borderId="15" xfId="0" applyFont="1" applyFill="1" applyBorder="1" applyAlignment="1">
      <alignment/>
    </xf>
    <xf numFmtId="0" fontId="57" fillId="5" borderId="16" xfId="0" applyFont="1" applyFill="1" applyBorder="1" applyAlignment="1">
      <alignment/>
    </xf>
    <xf numFmtId="0" fontId="57" fillId="5" borderId="17" xfId="0" applyFont="1" applyFill="1" applyBorder="1" applyAlignment="1">
      <alignment/>
    </xf>
    <xf numFmtId="0" fontId="57" fillId="5" borderId="18" xfId="0" applyFont="1" applyFill="1" applyBorder="1" applyAlignment="1">
      <alignment/>
    </xf>
    <xf numFmtId="0" fontId="57" fillId="4" borderId="13" xfId="0" applyFont="1" applyFill="1" applyBorder="1" applyAlignment="1">
      <alignment/>
    </xf>
    <xf numFmtId="0" fontId="57" fillId="36" borderId="13" xfId="0" applyFont="1" applyFill="1" applyBorder="1" applyAlignment="1">
      <alignment/>
    </xf>
    <xf numFmtId="0" fontId="57" fillId="36" borderId="12" xfId="0" applyFont="1" applyFill="1" applyBorder="1" applyAlignment="1">
      <alignment/>
    </xf>
    <xf numFmtId="0" fontId="57" fillId="36" borderId="17" xfId="0" applyFont="1" applyFill="1" applyBorder="1" applyAlignment="1">
      <alignment/>
    </xf>
    <xf numFmtId="0" fontId="57" fillId="36" borderId="18" xfId="0" applyFont="1" applyFill="1" applyBorder="1" applyAlignment="1">
      <alignment/>
    </xf>
    <xf numFmtId="0" fontId="69" fillId="38" borderId="14" xfId="0" applyFont="1" applyFill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7" fillId="7" borderId="27" xfId="0" applyFont="1" applyFill="1" applyBorder="1" applyAlignment="1">
      <alignment horizontal="center" vertical="center" wrapText="1"/>
    </xf>
    <xf numFmtId="0" fontId="57" fillId="7" borderId="28" xfId="0" applyFont="1" applyFill="1" applyBorder="1" applyAlignment="1">
      <alignment horizontal="center" vertical="center" wrapText="1"/>
    </xf>
    <xf numFmtId="0" fontId="57" fillId="7" borderId="3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66" fillId="0" borderId="5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9" fillId="3" borderId="27" xfId="0" applyFont="1" applyFill="1" applyBorder="1" applyAlignment="1">
      <alignment horizontal="center" vertical="center" wrapText="1"/>
    </xf>
    <xf numFmtId="0" fontId="69" fillId="3" borderId="31" xfId="0" applyFont="1" applyFill="1" applyBorder="1" applyAlignment="1">
      <alignment horizontal="center" vertical="center" wrapText="1"/>
    </xf>
    <xf numFmtId="0" fontId="66" fillId="2" borderId="33" xfId="0" applyFont="1" applyFill="1" applyBorder="1" applyAlignment="1">
      <alignment horizontal="center" vertical="center" wrapText="1"/>
    </xf>
    <xf numFmtId="0" fontId="66" fillId="2" borderId="45" xfId="0" applyFont="1" applyFill="1" applyBorder="1" applyAlignment="1">
      <alignment horizontal="center" vertical="center" wrapText="1"/>
    </xf>
    <xf numFmtId="0" fontId="66" fillId="2" borderId="46" xfId="0" applyFont="1" applyFill="1" applyBorder="1" applyAlignment="1">
      <alignment horizontal="center" vertical="center" wrapText="1"/>
    </xf>
    <xf numFmtId="0" fontId="66" fillId="7" borderId="13" xfId="0" applyFont="1" applyFill="1" applyBorder="1" applyAlignment="1">
      <alignment horizontal="center" vertical="center" wrapText="1"/>
    </xf>
    <xf numFmtId="0" fontId="66" fillId="7" borderId="15" xfId="0" applyFont="1" applyFill="1" applyBorder="1" applyAlignment="1">
      <alignment horizontal="center" vertical="center" wrapText="1"/>
    </xf>
    <xf numFmtId="0" fontId="72" fillId="6" borderId="41" xfId="0" applyFont="1" applyFill="1" applyBorder="1" applyAlignment="1">
      <alignment horizontal="left" vertical="center" wrapText="1"/>
    </xf>
    <xf numFmtId="0" fontId="72" fillId="6" borderId="53" xfId="0" applyFont="1" applyFill="1" applyBorder="1" applyAlignment="1">
      <alignment horizontal="left" vertical="center" wrapText="1"/>
    </xf>
    <xf numFmtId="0" fontId="66" fillId="5" borderId="13" xfId="0" applyFont="1" applyFill="1" applyBorder="1" applyAlignment="1">
      <alignment horizontal="center" vertical="center" wrapText="1"/>
    </xf>
    <xf numFmtId="0" fontId="66" fillId="5" borderId="15" xfId="0" applyFont="1" applyFill="1" applyBorder="1" applyAlignment="1">
      <alignment horizontal="center" vertical="center" wrapText="1"/>
    </xf>
    <xf numFmtId="0" fontId="66" fillId="4" borderId="54" xfId="0" applyFont="1" applyFill="1" applyBorder="1" applyAlignment="1">
      <alignment horizontal="center" vertical="center" wrapText="1"/>
    </xf>
    <xf numFmtId="0" fontId="66" fillId="4" borderId="32" xfId="0" applyFont="1" applyFill="1" applyBorder="1" applyAlignment="1">
      <alignment horizontal="center" vertical="center" wrapText="1"/>
    </xf>
    <xf numFmtId="0" fontId="66" fillId="4" borderId="55" xfId="0" applyFont="1" applyFill="1" applyBorder="1" applyAlignment="1">
      <alignment horizontal="center" vertical="center" wrapText="1"/>
    </xf>
    <xf numFmtId="0" fontId="66" fillId="4" borderId="56" xfId="0" applyFont="1" applyFill="1" applyBorder="1" applyAlignment="1">
      <alignment horizontal="center" vertical="center" wrapText="1"/>
    </xf>
    <xf numFmtId="0" fontId="66" fillId="4" borderId="43" xfId="0" applyFont="1" applyFill="1" applyBorder="1" applyAlignment="1">
      <alignment horizontal="center" vertical="center" wrapText="1"/>
    </xf>
    <xf numFmtId="0" fontId="66" fillId="4" borderId="57" xfId="0" applyFont="1" applyFill="1" applyBorder="1" applyAlignment="1">
      <alignment horizontal="center" vertical="center" wrapText="1"/>
    </xf>
    <xf numFmtId="0" fontId="66" fillId="5" borderId="54" xfId="0" applyFont="1" applyFill="1" applyBorder="1" applyAlignment="1">
      <alignment horizontal="center" vertical="center" wrapText="1"/>
    </xf>
    <xf numFmtId="0" fontId="66" fillId="5" borderId="55" xfId="0" applyFont="1" applyFill="1" applyBorder="1" applyAlignment="1">
      <alignment horizontal="center" vertical="center" wrapText="1"/>
    </xf>
    <xf numFmtId="0" fontId="66" fillId="5" borderId="56" xfId="0" applyFont="1" applyFill="1" applyBorder="1" applyAlignment="1">
      <alignment horizontal="center" vertical="center" wrapText="1"/>
    </xf>
    <xf numFmtId="0" fontId="66" fillId="5" borderId="57" xfId="0" applyFont="1" applyFill="1" applyBorder="1" applyAlignment="1">
      <alignment horizontal="center" vertical="center" wrapText="1"/>
    </xf>
    <xf numFmtId="0" fontId="66" fillId="6" borderId="54" xfId="0" applyFont="1" applyFill="1" applyBorder="1" applyAlignment="1">
      <alignment horizontal="center" vertical="center" wrapText="1"/>
    </xf>
    <xf numFmtId="0" fontId="66" fillId="6" borderId="55" xfId="0" applyFont="1" applyFill="1" applyBorder="1" applyAlignment="1">
      <alignment horizontal="center" vertical="center" wrapText="1"/>
    </xf>
    <xf numFmtId="0" fontId="66" fillId="6" borderId="56" xfId="0" applyFont="1" applyFill="1" applyBorder="1" applyAlignment="1">
      <alignment horizontal="center" vertical="center" wrapText="1"/>
    </xf>
    <xf numFmtId="0" fontId="66" fillId="6" borderId="57" xfId="0" applyFont="1" applyFill="1" applyBorder="1" applyAlignment="1">
      <alignment horizontal="center" vertical="center" wrapText="1"/>
    </xf>
    <xf numFmtId="0" fontId="66" fillId="7" borderId="54" xfId="0" applyFont="1" applyFill="1" applyBorder="1" applyAlignment="1">
      <alignment horizontal="center" vertical="center" wrapText="1"/>
    </xf>
    <xf numFmtId="0" fontId="66" fillId="7" borderId="55" xfId="0" applyFont="1" applyFill="1" applyBorder="1" applyAlignment="1">
      <alignment horizontal="center" vertical="center" wrapText="1"/>
    </xf>
    <xf numFmtId="0" fontId="66" fillId="7" borderId="56" xfId="0" applyFont="1" applyFill="1" applyBorder="1" applyAlignment="1">
      <alignment horizontal="center" vertical="center" wrapText="1"/>
    </xf>
    <xf numFmtId="0" fontId="66" fillId="7" borderId="57" xfId="0" applyFont="1" applyFill="1" applyBorder="1" applyAlignment="1">
      <alignment horizontal="center" vertical="center" wrapText="1"/>
    </xf>
    <xf numFmtId="0" fontId="66" fillId="2" borderId="41" xfId="0" applyFont="1" applyFill="1" applyBorder="1" applyAlignment="1">
      <alignment horizontal="center" vertical="center" wrapText="1"/>
    </xf>
    <xf numFmtId="0" fontId="66" fillId="2" borderId="47" xfId="0" applyFont="1" applyFill="1" applyBorder="1" applyAlignment="1">
      <alignment horizontal="center" vertical="center" wrapText="1"/>
    </xf>
    <xf numFmtId="0" fontId="66" fillId="2" borderId="14" xfId="0" applyFont="1" applyFill="1" applyBorder="1" applyAlignment="1">
      <alignment horizontal="center" vertical="center" wrapText="1"/>
    </xf>
    <xf numFmtId="0" fontId="66" fillId="2" borderId="53" xfId="0" applyFont="1" applyFill="1" applyBorder="1" applyAlignment="1">
      <alignment horizontal="center" vertical="center" wrapText="1"/>
    </xf>
    <xf numFmtId="0" fontId="66" fillId="4" borderId="12" xfId="0" applyFont="1" applyFill="1" applyBorder="1" applyAlignment="1">
      <alignment horizontal="center" vertical="center" wrapText="1"/>
    </xf>
    <xf numFmtId="0" fontId="66" fillId="4" borderId="15" xfId="0" applyFont="1" applyFill="1" applyBorder="1" applyAlignment="1">
      <alignment horizontal="center" vertical="center" wrapText="1"/>
    </xf>
    <xf numFmtId="0" fontId="66" fillId="4" borderId="13" xfId="0" applyFont="1" applyFill="1" applyBorder="1" applyAlignment="1">
      <alignment horizontal="center" vertical="center" wrapText="1"/>
    </xf>
    <xf numFmtId="0" fontId="66" fillId="2" borderId="13" xfId="0" applyFont="1" applyFill="1" applyBorder="1" applyAlignment="1">
      <alignment horizontal="center" vertical="center" wrapText="1"/>
    </xf>
    <xf numFmtId="0" fontId="66" fillId="2" borderId="12" xfId="0" applyFont="1" applyFill="1" applyBorder="1" applyAlignment="1">
      <alignment horizontal="center" vertical="center" wrapText="1"/>
    </xf>
    <xf numFmtId="0" fontId="66" fillId="2" borderId="15" xfId="0" applyFont="1" applyFill="1" applyBorder="1" applyAlignment="1">
      <alignment horizontal="center" vertical="center" wrapText="1"/>
    </xf>
    <xf numFmtId="0" fontId="67" fillId="0" borderId="27" xfId="0" applyFont="1" applyBorder="1" applyAlignment="1">
      <alignment horizontal="justify" vertical="center" wrapText="1"/>
    </xf>
    <xf numFmtId="0" fontId="67" fillId="0" borderId="28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0" fontId="66" fillId="5" borderId="32" xfId="0" applyFont="1" applyFill="1" applyBorder="1" applyAlignment="1">
      <alignment horizontal="center" vertical="center" wrapText="1"/>
    </xf>
    <xf numFmtId="0" fontId="66" fillId="5" borderId="43" xfId="0" applyFont="1" applyFill="1" applyBorder="1" applyAlignment="1">
      <alignment horizontal="center" vertical="center" wrapText="1"/>
    </xf>
    <xf numFmtId="0" fontId="66" fillId="6" borderId="13" xfId="0" applyFont="1" applyFill="1" applyBorder="1" applyAlignment="1">
      <alignment horizontal="center" vertical="center" wrapText="1"/>
    </xf>
    <xf numFmtId="0" fontId="66" fillId="6" borderId="15" xfId="0" applyFont="1" applyFill="1" applyBorder="1" applyAlignment="1">
      <alignment horizontal="center" vertical="center" wrapText="1"/>
    </xf>
    <xf numFmtId="0" fontId="66" fillId="5" borderId="12" xfId="0" applyFont="1" applyFill="1" applyBorder="1" applyAlignment="1">
      <alignment horizontal="center" vertical="center" wrapText="1"/>
    </xf>
    <xf numFmtId="0" fontId="69" fillId="3" borderId="28" xfId="0" applyFont="1" applyFill="1" applyBorder="1" applyAlignment="1">
      <alignment horizontal="center" vertical="center" wrapText="1"/>
    </xf>
    <xf numFmtId="0" fontId="69" fillId="3" borderId="1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66" fillId="0" borderId="27" xfId="0" applyFont="1" applyBorder="1" applyAlignment="1">
      <alignment vertical="center" wrapText="1"/>
    </xf>
    <xf numFmtId="0" fontId="66" fillId="0" borderId="28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6" fillId="0" borderId="27" xfId="0" applyFont="1" applyBorder="1" applyAlignment="1">
      <alignment horizontal="justify" vertical="center" wrapText="1"/>
    </xf>
    <xf numFmtId="0" fontId="66" fillId="0" borderId="28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justify" vertical="center" wrapText="1"/>
    </xf>
    <xf numFmtId="0" fontId="72" fillId="4" borderId="41" xfId="0" applyFont="1" applyFill="1" applyBorder="1" applyAlignment="1">
      <alignment horizontal="center" wrapText="1"/>
    </xf>
    <xf numFmtId="0" fontId="72" fillId="4" borderId="53" xfId="0" applyFont="1" applyFill="1" applyBorder="1" applyAlignment="1">
      <alignment horizontal="center" wrapText="1"/>
    </xf>
    <xf numFmtId="0" fontId="72" fillId="36" borderId="14" xfId="0" applyFont="1" applyFill="1" applyBorder="1" applyAlignment="1">
      <alignment horizontal="left" vertical="center" wrapText="1"/>
    </xf>
    <xf numFmtId="0" fontId="72" fillId="36" borderId="53" xfId="0" applyFont="1" applyFill="1" applyBorder="1" applyAlignment="1">
      <alignment horizontal="left" vertical="center" wrapText="1"/>
    </xf>
    <xf numFmtId="0" fontId="66" fillId="36" borderId="33" xfId="0" applyFont="1" applyFill="1" applyBorder="1" applyAlignment="1">
      <alignment horizontal="center" vertical="center" wrapText="1"/>
    </xf>
    <xf numFmtId="0" fontId="66" fillId="36" borderId="45" xfId="0" applyFont="1" applyFill="1" applyBorder="1" applyAlignment="1">
      <alignment horizontal="center" vertical="center" wrapText="1"/>
    </xf>
    <xf numFmtId="0" fontId="66" fillId="36" borderId="46" xfId="0" applyFont="1" applyFill="1" applyBorder="1" applyAlignment="1">
      <alignment horizontal="center" vertical="center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2" xfId="0" applyFont="1" applyFill="1" applyBorder="1" applyAlignment="1">
      <alignment horizontal="center" vertical="center" wrapText="1"/>
    </xf>
    <xf numFmtId="0" fontId="66" fillId="36" borderId="15" xfId="0" applyFont="1" applyFill="1" applyBorder="1" applyAlignment="1">
      <alignment horizontal="center" vertical="center" wrapText="1"/>
    </xf>
    <xf numFmtId="0" fontId="66" fillId="3" borderId="27" xfId="0" applyFont="1" applyFill="1" applyBorder="1" applyAlignment="1">
      <alignment horizontal="center" vertical="center" wrapText="1"/>
    </xf>
    <xf numFmtId="0" fontId="66" fillId="3" borderId="28" xfId="0" applyFont="1" applyFill="1" applyBorder="1" applyAlignment="1">
      <alignment horizontal="center" vertical="center" wrapText="1"/>
    </xf>
    <xf numFmtId="0" fontId="66" fillId="3" borderId="11" xfId="0" applyFont="1" applyFill="1" applyBorder="1" applyAlignment="1">
      <alignment horizontal="center" vertical="center" wrapText="1"/>
    </xf>
    <xf numFmtId="0" fontId="66" fillId="4" borderId="33" xfId="0" applyFont="1" applyFill="1" applyBorder="1" applyAlignment="1">
      <alignment horizontal="center" vertical="center" wrapText="1"/>
    </xf>
    <xf numFmtId="0" fontId="66" fillId="4" borderId="46" xfId="0" applyFont="1" applyFill="1" applyBorder="1" applyAlignment="1">
      <alignment horizontal="center" vertical="center" wrapText="1"/>
    </xf>
    <xf numFmtId="0" fontId="66" fillId="7" borderId="12" xfId="0" applyFont="1" applyFill="1" applyBorder="1" applyAlignment="1">
      <alignment horizontal="center" vertical="center" wrapText="1"/>
    </xf>
    <xf numFmtId="0" fontId="71" fillId="7" borderId="41" xfId="0" applyFont="1" applyFill="1" applyBorder="1" applyAlignment="1">
      <alignment horizontal="center" vertical="center" wrapText="1"/>
    </xf>
    <xf numFmtId="0" fontId="71" fillId="7" borderId="47" xfId="0" applyFont="1" applyFill="1" applyBorder="1" applyAlignment="1">
      <alignment horizontal="center" vertical="center" wrapText="1"/>
    </xf>
    <xf numFmtId="0" fontId="71" fillId="7" borderId="14" xfId="0" applyFont="1" applyFill="1" applyBorder="1" applyAlignment="1">
      <alignment horizontal="center" vertical="center" wrapText="1"/>
    </xf>
    <xf numFmtId="0" fontId="71" fillId="7" borderId="53" xfId="0" applyFont="1" applyFill="1" applyBorder="1" applyAlignment="1">
      <alignment horizontal="center" vertical="center" wrapText="1"/>
    </xf>
    <xf numFmtId="0" fontId="66" fillId="6" borderId="33" xfId="0" applyFont="1" applyFill="1" applyBorder="1" applyAlignment="1">
      <alignment horizontal="center" vertical="center" wrapText="1"/>
    </xf>
    <xf numFmtId="0" fontId="66" fillId="6" borderId="46" xfId="0" applyFont="1" applyFill="1" applyBorder="1" applyAlignment="1">
      <alignment horizontal="center" vertical="center" wrapText="1"/>
    </xf>
    <xf numFmtId="0" fontId="66" fillId="7" borderId="60" xfId="0" applyFont="1" applyFill="1" applyBorder="1" applyAlignment="1">
      <alignment horizontal="center" vertical="center" wrapText="1"/>
    </xf>
    <xf numFmtId="0" fontId="66" fillId="7" borderId="61" xfId="0" applyFont="1" applyFill="1" applyBorder="1" applyAlignment="1">
      <alignment horizontal="center" vertical="center" wrapText="1"/>
    </xf>
    <xf numFmtId="0" fontId="66" fillId="7" borderId="62" xfId="0" applyFont="1" applyFill="1" applyBorder="1" applyAlignment="1">
      <alignment horizontal="center" vertical="center" wrapText="1"/>
    </xf>
    <xf numFmtId="0" fontId="72" fillId="6" borderId="13" xfId="0" applyFont="1" applyFill="1" applyBorder="1" applyAlignment="1">
      <alignment horizontal="center" vertical="center" wrapText="1"/>
    </xf>
    <xf numFmtId="0" fontId="72" fillId="6" borderId="15" xfId="0" applyFont="1" applyFill="1" applyBorder="1" applyAlignment="1">
      <alignment horizontal="center" vertical="center" wrapText="1"/>
    </xf>
    <xf numFmtId="0" fontId="66" fillId="5" borderId="33" xfId="0" applyFont="1" applyFill="1" applyBorder="1" applyAlignment="1">
      <alignment horizontal="center" vertical="center" wrapText="1"/>
    </xf>
    <xf numFmtId="0" fontId="66" fillId="5" borderId="46" xfId="0" applyFont="1" applyFill="1" applyBorder="1" applyAlignment="1">
      <alignment horizontal="center" vertical="center" wrapText="1"/>
    </xf>
    <xf numFmtId="0" fontId="72" fillId="5" borderId="13" xfId="0" applyFont="1" applyFill="1" applyBorder="1" applyAlignment="1">
      <alignment horizontal="center" vertical="center" wrapText="1"/>
    </xf>
    <xf numFmtId="0" fontId="72" fillId="5" borderId="15" xfId="0" applyFont="1" applyFill="1" applyBorder="1" applyAlignment="1">
      <alignment horizontal="center" vertical="center" wrapText="1"/>
    </xf>
    <xf numFmtId="0" fontId="71" fillId="4" borderId="13" xfId="0" applyFont="1" applyFill="1" applyBorder="1" applyAlignment="1">
      <alignment horizontal="center" vertical="center"/>
    </xf>
    <xf numFmtId="0" fontId="71" fillId="4" borderId="15" xfId="0" applyFont="1" applyFill="1" applyBorder="1" applyAlignment="1">
      <alignment horizontal="center" vertical="center"/>
    </xf>
    <xf numFmtId="0" fontId="71" fillId="36" borderId="13" xfId="0" applyFont="1" applyFill="1" applyBorder="1" applyAlignment="1">
      <alignment horizontal="center" vertical="center"/>
    </xf>
    <xf numFmtId="0" fontId="71" fillId="36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lezino.udmurt.ru/upload/iblock/a57/a57cff6aa2d02a50b75ae29cf205a0dc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itkarta.igralib.ru/" TargetMode="External" /><Relationship Id="rId2" Type="http://schemas.openxmlformats.org/officeDocument/2006/relationships/hyperlink" Target="http://izhlib.ru/pages/izhnational" TargetMode="External" /><Relationship Id="rId3" Type="http://schemas.openxmlformats.org/officeDocument/2006/relationships/hyperlink" Target="http://grah-litmap.jimdo.com/" TargetMode="External" /><Relationship Id="rId4" Type="http://schemas.openxmlformats.org/officeDocument/2006/relationships/hyperlink" Target="https://www.google.com/maps/d/viewer?hl=ru&amp;authuser=0&amp;mid=16VtDJgQAL-aI6ENPER_DuWaFexc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0" zoomScaleNormal="80" zoomScalePageLayoutView="0" workbookViewId="0" topLeftCell="A27">
      <selection activeCell="N50" sqref="N50"/>
    </sheetView>
  </sheetViews>
  <sheetFormatPr defaultColWidth="9.140625" defaultRowHeight="15"/>
  <cols>
    <col min="1" max="1" width="4.8515625" style="2" customWidth="1"/>
    <col min="2" max="2" width="18.57421875" style="0" customWidth="1"/>
    <col min="3" max="3" width="7.421875" style="0" customWidth="1"/>
    <col min="4" max="4" width="9.28125" style="6" customWidth="1"/>
    <col min="5" max="5" width="8.00390625" style="2" customWidth="1"/>
    <col min="6" max="6" width="7.7109375" style="0" customWidth="1"/>
    <col min="7" max="7" width="7.00390625" style="2" customWidth="1"/>
    <col min="8" max="8" width="8.57421875" style="0" customWidth="1"/>
    <col min="9" max="9" width="8.7109375" style="6" customWidth="1"/>
    <col min="10" max="10" width="7.421875" style="6" customWidth="1"/>
    <col min="11" max="11" width="7.7109375" style="187" customWidth="1"/>
    <col min="12" max="12" width="63.28125" style="0" customWidth="1"/>
    <col min="13" max="13" width="7.00390625" style="2" customWidth="1"/>
    <col min="14" max="14" width="81.421875" style="0" customWidth="1"/>
    <col min="15" max="15" width="7.140625" style="2" customWidth="1"/>
    <col min="16" max="16" width="11.140625" style="30" customWidth="1"/>
  </cols>
  <sheetData>
    <row r="1" spans="1:16" ht="15">
      <c r="A1" s="334"/>
      <c r="B1" s="335" t="s">
        <v>0</v>
      </c>
      <c r="C1" s="345" t="s">
        <v>38</v>
      </c>
      <c r="D1" s="346"/>
      <c r="E1" s="346"/>
      <c r="F1" s="346"/>
      <c r="G1" s="346"/>
      <c r="H1" s="346"/>
      <c r="I1" s="346"/>
      <c r="J1" s="346"/>
      <c r="K1" s="347"/>
      <c r="L1" s="351" t="s">
        <v>46</v>
      </c>
      <c r="M1" s="352"/>
      <c r="N1" s="352"/>
      <c r="O1" s="353"/>
      <c r="P1" s="336" t="s">
        <v>58</v>
      </c>
    </row>
    <row r="2" spans="1:16" ht="26.25" customHeight="1" thickBot="1">
      <c r="A2" s="334"/>
      <c r="B2" s="335"/>
      <c r="C2" s="348"/>
      <c r="D2" s="349"/>
      <c r="E2" s="349"/>
      <c r="F2" s="349"/>
      <c r="G2" s="349"/>
      <c r="H2" s="349"/>
      <c r="I2" s="349"/>
      <c r="J2" s="349"/>
      <c r="K2" s="350"/>
      <c r="L2" s="354"/>
      <c r="M2" s="355"/>
      <c r="N2" s="355"/>
      <c r="O2" s="356"/>
      <c r="P2" s="337"/>
    </row>
    <row r="3" spans="1:16" ht="45" customHeight="1" thickBot="1">
      <c r="A3" s="334"/>
      <c r="B3" s="335"/>
      <c r="C3" s="339" t="s">
        <v>45</v>
      </c>
      <c r="D3" s="340"/>
      <c r="E3" s="341"/>
      <c r="F3" s="339" t="s">
        <v>34</v>
      </c>
      <c r="G3" s="341"/>
      <c r="H3" s="339" t="s">
        <v>35</v>
      </c>
      <c r="I3" s="340"/>
      <c r="J3" s="340"/>
      <c r="K3" s="341"/>
      <c r="L3" s="344" t="s">
        <v>36</v>
      </c>
      <c r="M3" s="343"/>
      <c r="N3" s="342" t="s">
        <v>37</v>
      </c>
      <c r="O3" s="343"/>
      <c r="P3" s="337"/>
    </row>
    <row r="4" spans="1:16" s="6" customFormat="1" ht="49.5" thickBot="1">
      <c r="A4" s="9"/>
      <c r="B4" s="13"/>
      <c r="C4" s="238" t="s">
        <v>39</v>
      </c>
      <c r="D4" s="239" t="s">
        <v>40</v>
      </c>
      <c r="E4" s="240" t="s">
        <v>44</v>
      </c>
      <c r="F4" s="238" t="s">
        <v>41</v>
      </c>
      <c r="G4" s="240" t="s">
        <v>44</v>
      </c>
      <c r="H4" s="238" t="s">
        <v>275</v>
      </c>
      <c r="I4" s="239" t="s">
        <v>47</v>
      </c>
      <c r="J4" s="239" t="s">
        <v>42</v>
      </c>
      <c r="K4" s="241" t="s">
        <v>274</v>
      </c>
      <c r="L4" s="250" t="s">
        <v>43</v>
      </c>
      <c r="M4" s="242" t="s">
        <v>44</v>
      </c>
      <c r="N4" s="262" t="s">
        <v>43</v>
      </c>
      <c r="O4" s="242" t="s">
        <v>44</v>
      </c>
      <c r="P4" s="338"/>
    </row>
    <row r="5" spans="1:16" ht="36.75">
      <c r="A5" s="10">
        <v>1</v>
      </c>
      <c r="B5" s="14" t="s">
        <v>1</v>
      </c>
      <c r="C5" s="26">
        <v>21</v>
      </c>
      <c r="D5" s="27"/>
      <c r="E5" s="28">
        <v>5</v>
      </c>
      <c r="F5" s="26" t="s">
        <v>125</v>
      </c>
      <c r="G5" s="28">
        <v>5</v>
      </c>
      <c r="H5" s="26">
        <v>22</v>
      </c>
      <c r="I5" s="27">
        <v>21</v>
      </c>
      <c r="J5" s="167">
        <f>I5/H5</f>
        <v>0.9545454545454546</v>
      </c>
      <c r="K5" s="234">
        <f>J5*5</f>
        <v>4.772727272727273</v>
      </c>
      <c r="L5" s="136" t="s">
        <v>279</v>
      </c>
      <c r="M5" s="258">
        <v>5</v>
      </c>
      <c r="N5" s="136" t="s">
        <v>190</v>
      </c>
      <c r="O5" s="258">
        <v>3</v>
      </c>
      <c r="P5" s="237">
        <f aca="true" t="shared" si="0" ref="P5:P35">E5+G5+K5+M5+O5</f>
        <v>22.772727272727273</v>
      </c>
    </row>
    <row r="6" spans="1:16" ht="36.75">
      <c r="A6" s="11">
        <v>2</v>
      </c>
      <c r="B6" s="15" t="s">
        <v>2</v>
      </c>
      <c r="C6" s="20">
        <v>26</v>
      </c>
      <c r="D6" s="11"/>
      <c r="E6" s="21">
        <v>5</v>
      </c>
      <c r="F6" s="20" t="s">
        <v>125</v>
      </c>
      <c r="G6" s="21">
        <v>5</v>
      </c>
      <c r="H6" s="20">
        <v>29</v>
      </c>
      <c r="I6" s="11">
        <v>26</v>
      </c>
      <c r="J6" s="168">
        <f aca="true" t="shared" si="1" ref="J6:J29">I6/H6</f>
        <v>0.896551724137931</v>
      </c>
      <c r="K6" s="249">
        <f>J6*5</f>
        <v>4.482758620689655</v>
      </c>
      <c r="L6" s="251" t="s">
        <v>127</v>
      </c>
      <c r="M6" s="259">
        <v>0</v>
      </c>
      <c r="N6" s="263" t="s">
        <v>255</v>
      </c>
      <c r="O6" s="259">
        <v>3</v>
      </c>
      <c r="P6" s="237">
        <f t="shared" si="0"/>
        <v>17.482758620689655</v>
      </c>
    </row>
    <row r="7" spans="1:16" ht="48.75">
      <c r="A7" s="10">
        <v>3</v>
      </c>
      <c r="B7" s="14" t="s">
        <v>3</v>
      </c>
      <c r="C7" s="18">
        <v>15</v>
      </c>
      <c r="D7" s="10"/>
      <c r="E7" s="19">
        <v>5</v>
      </c>
      <c r="F7" s="26" t="s">
        <v>125</v>
      </c>
      <c r="G7" s="19">
        <v>5</v>
      </c>
      <c r="H7" s="18">
        <v>16</v>
      </c>
      <c r="I7" s="10">
        <v>15</v>
      </c>
      <c r="J7" s="169">
        <f t="shared" si="1"/>
        <v>0.9375</v>
      </c>
      <c r="K7" s="234">
        <f aca="true" t="shared" si="2" ref="K7:K35">J7*5</f>
        <v>4.6875</v>
      </c>
      <c r="L7" s="136" t="s">
        <v>160</v>
      </c>
      <c r="M7" s="258">
        <v>5</v>
      </c>
      <c r="N7" s="136" t="s">
        <v>161</v>
      </c>
      <c r="O7" s="258">
        <v>3</v>
      </c>
      <c r="P7" s="237">
        <f t="shared" si="0"/>
        <v>22.6875</v>
      </c>
    </row>
    <row r="8" spans="1:16" ht="48.75">
      <c r="A8" s="11">
        <v>4</v>
      </c>
      <c r="B8" s="15" t="s">
        <v>4</v>
      </c>
      <c r="C8" s="20">
        <v>20</v>
      </c>
      <c r="D8" s="11">
        <v>3</v>
      </c>
      <c r="E8" s="21">
        <v>0</v>
      </c>
      <c r="F8" s="20" t="s">
        <v>125</v>
      </c>
      <c r="G8" s="21">
        <v>5</v>
      </c>
      <c r="H8" s="20">
        <v>24</v>
      </c>
      <c r="I8" s="11">
        <v>23</v>
      </c>
      <c r="J8" s="168">
        <f t="shared" si="1"/>
        <v>0.9583333333333334</v>
      </c>
      <c r="K8" s="249">
        <f t="shared" si="2"/>
        <v>4.791666666666667</v>
      </c>
      <c r="L8" s="252" t="s">
        <v>193</v>
      </c>
      <c r="M8" s="259">
        <v>5</v>
      </c>
      <c r="N8" s="263" t="s">
        <v>194</v>
      </c>
      <c r="O8" s="259">
        <v>3</v>
      </c>
      <c r="P8" s="237">
        <f t="shared" si="0"/>
        <v>17.791666666666668</v>
      </c>
    </row>
    <row r="9" spans="1:16" ht="48.75">
      <c r="A9" s="10">
        <v>5</v>
      </c>
      <c r="B9" s="14" t="s">
        <v>5</v>
      </c>
      <c r="C9" s="18">
        <v>22</v>
      </c>
      <c r="D9" s="10"/>
      <c r="E9" s="19">
        <v>5</v>
      </c>
      <c r="F9" s="26" t="s">
        <v>125</v>
      </c>
      <c r="G9" s="19">
        <v>5</v>
      </c>
      <c r="H9" s="26">
        <v>27</v>
      </c>
      <c r="I9" s="10">
        <v>22</v>
      </c>
      <c r="J9" s="167">
        <f t="shared" si="1"/>
        <v>0.8148148148148148</v>
      </c>
      <c r="K9" s="234">
        <f t="shared" si="2"/>
        <v>4.0740740740740735</v>
      </c>
      <c r="L9" s="136" t="s">
        <v>224</v>
      </c>
      <c r="M9" s="258">
        <v>5</v>
      </c>
      <c r="N9" s="137" t="s">
        <v>225</v>
      </c>
      <c r="O9" s="258">
        <v>3</v>
      </c>
      <c r="P9" s="237">
        <f t="shared" si="0"/>
        <v>22.074074074074073</v>
      </c>
    </row>
    <row r="10" spans="1:16" ht="48.75">
      <c r="A10" s="11">
        <v>6</v>
      </c>
      <c r="B10" s="15" t="s">
        <v>6</v>
      </c>
      <c r="C10" s="20">
        <v>13</v>
      </c>
      <c r="D10" s="11"/>
      <c r="E10" s="21">
        <v>5</v>
      </c>
      <c r="F10" s="20" t="s">
        <v>125</v>
      </c>
      <c r="G10" s="21">
        <v>5</v>
      </c>
      <c r="H10" s="20">
        <v>13</v>
      </c>
      <c r="I10" s="11">
        <v>13</v>
      </c>
      <c r="J10" s="168">
        <f t="shared" si="1"/>
        <v>1</v>
      </c>
      <c r="K10" s="249">
        <f t="shared" si="2"/>
        <v>5</v>
      </c>
      <c r="L10" s="252" t="s">
        <v>236</v>
      </c>
      <c r="M10" s="259">
        <v>5</v>
      </c>
      <c r="N10" s="263" t="s">
        <v>237</v>
      </c>
      <c r="O10" s="259">
        <v>3</v>
      </c>
      <c r="P10" s="237">
        <f t="shared" si="0"/>
        <v>23</v>
      </c>
    </row>
    <row r="11" spans="1:16" ht="39.75">
      <c r="A11" s="10">
        <v>7</v>
      </c>
      <c r="B11" s="14" t="s">
        <v>7</v>
      </c>
      <c r="C11" s="18">
        <v>17</v>
      </c>
      <c r="D11" s="10"/>
      <c r="E11" s="19">
        <v>5</v>
      </c>
      <c r="F11" s="26" t="s">
        <v>125</v>
      </c>
      <c r="G11" s="19">
        <v>5</v>
      </c>
      <c r="H11" s="18">
        <v>17</v>
      </c>
      <c r="I11" s="10">
        <v>17</v>
      </c>
      <c r="J11" s="169">
        <f t="shared" si="1"/>
        <v>1</v>
      </c>
      <c r="K11" s="234">
        <f t="shared" si="2"/>
        <v>5</v>
      </c>
      <c r="L11" s="253" t="s">
        <v>127</v>
      </c>
      <c r="M11" s="258">
        <v>0</v>
      </c>
      <c r="N11" s="137" t="s">
        <v>256</v>
      </c>
      <c r="O11" s="258">
        <v>3</v>
      </c>
      <c r="P11" s="237">
        <f t="shared" si="0"/>
        <v>18</v>
      </c>
    </row>
    <row r="12" spans="1:16" ht="36.75">
      <c r="A12" s="11">
        <v>8</v>
      </c>
      <c r="B12" s="15" t="s">
        <v>8</v>
      </c>
      <c r="C12" s="20">
        <v>28</v>
      </c>
      <c r="D12" s="11">
        <v>5</v>
      </c>
      <c r="E12" s="21">
        <v>0</v>
      </c>
      <c r="F12" s="20" t="s">
        <v>125</v>
      </c>
      <c r="G12" s="21">
        <v>5</v>
      </c>
      <c r="H12" s="20">
        <v>40</v>
      </c>
      <c r="I12" s="11">
        <v>33</v>
      </c>
      <c r="J12" s="168">
        <f t="shared" si="1"/>
        <v>0.825</v>
      </c>
      <c r="K12" s="249">
        <f t="shared" si="2"/>
        <v>4.125</v>
      </c>
      <c r="L12" s="251" t="s">
        <v>127</v>
      </c>
      <c r="M12" s="259">
        <v>0</v>
      </c>
      <c r="N12" s="263" t="s">
        <v>215</v>
      </c>
      <c r="O12" s="259">
        <v>3</v>
      </c>
      <c r="P12" s="237">
        <f t="shared" si="0"/>
        <v>12.125</v>
      </c>
    </row>
    <row r="13" spans="1:16" ht="36">
      <c r="A13" s="10">
        <v>9</v>
      </c>
      <c r="B13" s="14" t="s">
        <v>9</v>
      </c>
      <c r="C13" s="18">
        <v>27</v>
      </c>
      <c r="D13" s="10"/>
      <c r="E13" s="19">
        <v>5</v>
      </c>
      <c r="F13" s="26" t="s">
        <v>125</v>
      </c>
      <c r="G13" s="19">
        <v>5</v>
      </c>
      <c r="H13" s="26">
        <v>29</v>
      </c>
      <c r="I13" s="10">
        <v>27</v>
      </c>
      <c r="J13" s="167">
        <f t="shared" si="1"/>
        <v>0.9310344827586207</v>
      </c>
      <c r="K13" s="234">
        <f t="shared" si="2"/>
        <v>4.655172413793103</v>
      </c>
      <c r="L13" s="253" t="s">
        <v>127</v>
      </c>
      <c r="M13" s="258">
        <v>0</v>
      </c>
      <c r="N13" s="137" t="s">
        <v>257</v>
      </c>
      <c r="O13" s="258">
        <v>3</v>
      </c>
      <c r="P13" s="237">
        <f t="shared" si="0"/>
        <v>17.655172413793103</v>
      </c>
    </row>
    <row r="14" spans="1:16" ht="24.75">
      <c r="A14" s="11">
        <v>10</v>
      </c>
      <c r="B14" s="15" t="s">
        <v>10</v>
      </c>
      <c r="C14" s="20">
        <v>2</v>
      </c>
      <c r="D14" s="11">
        <v>9</v>
      </c>
      <c r="E14" s="21">
        <v>0</v>
      </c>
      <c r="F14" s="20" t="s">
        <v>127</v>
      </c>
      <c r="G14" s="21">
        <v>0</v>
      </c>
      <c r="H14" s="20">
        <v>12</v>
      </c>
      <c r="I14" s="11">
        <v>11</v>
      </c>
      <c r="J14" s="168">
        <f t="shared" si="1"/>
        <v>0.9166666666666666</v>
      </c>
      <c r="K14" s="249">
        <f t="shared" si="2"/>
        <v>4.583333333333333</v>
      </c>
      <c r="L14" s="252" t="s">
        <v>264</v>
      </c>
      <c r="M14" s="259">
        <v>5</v>
      </c>
      <c r="N14" s="263" t="s">
        <v>262</v>
      </c>
      <c r="O14" s="259">
        <v>3</v>
      </c>
      <c r="P14" s="237">
        <f t="shared" si="0"/>
        <v>12.583333333333332</v>
      </c>
    </row>
    <row r="15" spans="1:16" s="30" customFormat="1" ht="36.75">
      <c r="A15" s="10">
        <v>11</v>
      </c>
      <c r="B15" s="14" t="s">
        <v>11</v>
      </c>
      <c r="C15" s="18">
        <v>16</v>
      </c>
      <c r="D15" s="10"/>
      <c r="E15" s="19">
        <v>5</v>
      </c>
      <c r="F15" s="26" t="s">
        <v>125</v>
      </c>
      <c r="G15" s="19">
        <v>5</v>
      </c>
      <c r="H15" s="18">
        <v>16</v>
      </c>
      <c r="I15" s="10">
        <v>16</v>
      </c>
      <c r="J15" s="169">
        <f t="shared" si="1"/>
        <v>1</v>
      </c>
      <c r="K15" s="234">
        <f t="shared" si="2"/>
        <v>5</v>
      </c>
      <c r="L15" s="136" t="s">
        <v>146</v>
      </c>
      <c r="M15" s="258">
        <v>5</v>
      </c>
      <c r="N15" s="137" t="s">
        <v>147</v>
      </c>
      <c r="O15" s="258">
        <v>3</v>
      </c>
      <c r="P15" s="237">
        <f t="shared" si="0"/>
        <v>23</v>
      </c>
    </row>
    <row r="16" spans="1:16" ht="36.75">
      <c r="A16" s="11">
        <v>12</v>
      </c>
      <c r="B16" s="15" t="s">
        <v>12</v>
      </c>
      <c r="C16" s="20">
        <v>21</v>
      </c>
      <c r="D16" s="11"/>
      <c r="E16" s="21">
        <v>5</v>
      </c>
      <c r="F16" s="20" t="s">
        <v>125</v>
      </c>
      <c r="G16" s="21">
        <v>5</v>
      </c>
      <c r="H16" s="20">
        <v>22</v>
      </c>
      <c r="I16" s="11">
        <v>21</v>
      </c>
      <c r="J16" s="168">
        <f t="shared" si="1"/>
        <v>0.9545454545454546</v>
      </c>
      <c r="K16" s="249">
        <f t="shared" si="2"/>
        <v>4.772727272727273</v>
      </c>
      <c r="L16" s="251" t="s">
        <v>127</v>
      </c>
      <c r="M16" s="259">
        <v>0</v>
      </c>
      <c r="N16" s="263" t="s">
        <v>258</v>
      </c>
      <c r="O16" s="259">
        <v>3</v>
      </c>
      <c r="P16" s="237">
        <f t="shared" si="0"/>
        <v>17.772727272727273</v>
      </c>
    </row>
    <row r="17" spans="1:16" ht="36">
      <c r="A17" s="10">
        <v>13</v>
      </c>
      <c r="B17" s="14" t="s">
        <v>13</v>
      </c>
      <c r="C17" s="18">
        <v>24</v>
      </c>
      <c r="D17" s="10"/>
      <c r="E17" s="19">
        <v>5</v>
      </c>
      <c r="F17" s="26" t="s">
        <v>125</v>
      </c>
      <c r="G17" s="19">
        <v>5</v>
      </c>
      <c r="H17" s="26">
        <v>24</v>
      </c>
      <c r="I17" s="10">
        <v>24</v>
      </c>
      <c r="J17" s="167">
        <f t="shared" si="1"/>
        <v>1</v>
      </c>
      <c r="K17" s="234">
        <f t="shared" si="2"/>
        <v>5</v>
      </c>
      <c r="L17" s="253" t="s">
        <v>127</v>
      </c>
      <c r="M17" s="258">
        <v>0</v>
      </c>
      <c r="N17" s="137" t="s">
        <v>212</v>
      </c>
      <c r="O17" s="258">
        <v>3</v>
      </c>
      <c r="P17" s="237">
        <f t="shared" si="0"/>
        <v>18</v>
      </c>
    </row>
    <row r="18" spans="1:16" ht="36.75">
      <c r="A18" s="11">
        <v>14</v>
      </c>
      <c r="B18" s="15" t="s">
        <v>14</v>
      </c>
      <c r="C18" s="20">
        <v>11</v>
      </c>
      <c r="D18" s="11"/>
      <c r="E18" s="21">
        <v>5</v>
      </c>
      <c r="F18" s="20" t="s">
        <v>125</v>
      </c>
      <c r="G18" s="21">
        <v>5</v>
      </c>
      <c r="H18" s="20">
        <v>12</v>
      </c>
      <c r="I18" s="11">
        <v>11</v>
      </c>
      <c r="J18" s="168">
        <f t="shared" si="1"/>
        <v>0.9166666666666666</v>
      </c>
      <c r="K18" s="249">
        <f t="shared" si="2"/>
        <v>4.583333333333333</v>
      </c>
      <c r="L18" s="252" t="s">
        <v>173</v>
      </c>
      <c r="M18" s="259">
        <v>5</v>
      </c>
      <c r="N18" s="263" t="s">
        <v>174</v>
      </c>
      <c r="O18" s="259">
        <v>3</v>
      </c>
      <c r="P18" s="237">
        <f t="shared" si="0"/>
        <v>22.583333333333332</v>
      </c>
    </row>
    <row r="19" spans="1:16" ht="36.75">
      <c r="A19" s="10">
        <v>15</v>
      </c>
      <c r="B19" s="14" t="s">
        <v>15</v>
      </c>
      <c r="C19" s="18">
        <v>14</v>
      </c>
      <c r="D19" s="10"/>
      <c r="E19" s="19">
        <v>5</v>
      </c>
      <c r="F19" s="26" t="s">
        <v>125</v>
      </c>
      <c r="G19" s="19">
        <v>5</v>
      </c>
      <c r="H19" s="18">
        <v>14</v>
      </c>
      <c r="I19" s="10">
        <v>14</v>
      </c>
      <c r="J19" s="169">
        <f t="shared" si="1"/>
        <v>1</v>
      </c>
      <c r="K19" s="234">
        <f t="shared" si="2"/>
        <v>5</v>
      </c>
      <c r="L19" s="136" t="s">
        <v>196</v>
      </c>
      <c r="M19" s="258">
        <v>5</v>
      </c>
      <c r="N19" s="210" t="s">
        <v>259</v>
      </c>
      <c r="O19" s="258">
        <v>3</v>
      </c>
      <c r="P19" s="237">
        <f t="shared" si="0"/>
        <v>23</v>
      </c>
    </row>
    <row r="20" spans="1:16" ht="36.75">
      <c r="A20" s="11">
        <v>16</v>
      </c>
      <c r="B20" s="15" t="s">
        <v>126</v>
      </c>
      <c r="C20" s="20">
        <v>24</v>
      </c>
      <c r="D20" s="11"/>
      <c r="E20" s="21">
        <v>5</v>
      </c>
      <c r="F20" s="20" t="s">
        <v>125</v>
      </c>
      <c r="G20" s="21">
        <v>5</v>
      </c>
      <c r="H20" s="20">
        <v>28</v>
      </c>
      <c r="I20" s="11">
        <v>24</v>
      </c>
      <c r="J20" s="168">
        <f t="shared" si="1"/>
        <v>0.8571428571428571</v>
      </c>
      <c r="K20" s="249">
        <f t="shared" si="2"/>
        <v>4.285714285714286</v>
      </c>
      <c r="L20" s="251" t="s">
        <v>127</v>
      </c>
      <c r="M20" s="259">
        <v>0</v>
      </c>
      <c r="N20" s="263" t="s">
        <v>205</v>
      </c>
      <c r="O20" s="259">
        <v>3</v>
      </c>
      <c r="P20" s="237">
        <f t="shared" si="0"/>
        <v>17.285714285714285</v>
      </c>
    </row>
    <row r="21" spans="1:16" ht="36">
      <c r="A21" s="10">
        <v>17</v>
      </c>
      <c r="B21" s="14" t="s">
        <v>17</v>
      </c>
      <c r="C21" s="18">
        <v>31</v>
      </c>
      <c r="D21" s="10"/>
      <c r="E21" s="19">
        <v>5</v>
      </c>
      <c r="F21" s="26" t="s">
        <v>125</v>
      </c>
      <c r="G21" s="19">
        <v>5</v>
      </c>
      <c r="H21" s="26">
        <v>34</v>
      </c>
      <c r="I21" s="10">
        <v>31</v>
      </c>
      <c r="J21" s="167">
        <f t="shared" si="1"/>
        <v>0.9117647058823529</v>
      </c>
      <c r="K21" s="234">
        <f t="shared" si="2"/>
        <v>4.5588235294117645</v>
      </c>
      <c r="L21" s="317" t="s">
        <v>282</v>
      </c>
      <c r="M21" s="258">
        <v>5</v>
      </c>
      <c r="N21" s="137" t="s">
        <v>234</v>
      </c>
      <c r="O21" s="258">
        <v>3</v>
      </c>
      <c r="P21" s="237">
        <f t="shared" si="0"/>
        <v>22.558823529411764</v>
      </c>
    </row>
    <row r="22" spans="1:16" ht="48.75">
      <c r="A22" s="11">
        <v>18</v>
      </c>
      <c r="B22" s="15" t="s">
        <v>18</v>
      </c>
      <c r="C22" s="20">
        <v>18</v>
      </c>
      <c r="D22" s="11"/>
      <c r="E22" s="21">
        <v>5</v>
      </c>
      <c r="F22" s="20" t="s">
        <v>125</v>
      </c>
      <c r="G22" s="21">
        <v>5</v>
      </c>
      <c r="H22" s="20">
        <v>20</v>
      </c>
      <c r="I22" s="11">
        <v>18</v>
      </c>
      <c r="J22" s="168">
        <f t="shared" si="1"/>
        <v>0.9</v>
      </c>
      <c r="K22" s="249">
        <f t="shared" si="2"/>
        <v>4.5</v>
      </c>
      <c r="L22" s="252" t="s">
        <v>166</v>
      </c>
      <c r="M22" s="259">
        <v>5</v>
      </c>
      <c r="N22" s="263" t="s">
        <v>167</v>
      </c>
      <c r="O22" s="259">
        <v>3</v>
      </c>
      <c r="P22" s="237">
        <f t="shared" si="0"/>
        <v>22.5</v>
      </c>
    </row>
    <row r="23" spans="1:16" ht="36.75">
      <c r="A23" s="10">
        <v>19</v>
      </c>
      <c r="B23" s="14" t="s">
        <v>19</v>
      </c>
      <c r="C23" s="18">
        <v>12</v>
      </c>
      <c r="D23" s="10"/>
      <c r="E23" s="19">
        <v>5</v>
      </c>
      <c r="F23" s="26" t="s">
        <v>125</v>
      </c>
      <c r="G23" s="19">
        <v>5</v>
      </c>
      <c r="H23" s="18">
        <v>14</v>
      </c>
      <c r="I23" s="10">
        <v>12</v>
      </c>
      <c r="J23" s="169">
        <f t="shared" si="1"/>
        <v>0.8571428571428571</v>
      </c>
      <c r="K23" s="234">
        <f t="shared" si="2"/>
        <v>4.285714285714286</v>
      </c>
      <c r="L23" s="136" t="s">
        <v>208</v>
      </c>
      <c r="M23" s="258">
        <v>5</v>
      </c>
      <c r="N23" s="137" t="s">
        <v>209</v>
      </c>
      <c r="O23" s="258">
        <v>3</v>
      </c>
      <c r="P23" s="237">
        <f t="shared" si="0"/>
        <v>22.285714285714285</v>
      </c>
    </row>
    <row r="24" spans="1:16" ht="36.75">
      <c r="A24" s="11">
        <v>20</v>
      </c>
      <c r="B24" s="15" t="s">
        <v>20</v>
      </c>
      <c r="C24" s="20">
        <v>14</v>
      </c>
      <c r="D24" s="11"/>
      <c r="E24" s="21">
        <v>5</v>
      </c>
      <c r="F24" s="20" t="s">
        <v>125</v>
      </c>
      <c r="G24" s="21">
        <v>5</v>
      </c>
      <c r="H24" s="20">
        <v>15</v>
      </c>
      <c r="I24" s="11">
        <v>14</v>
      </c>
      <c r="J24" s="168">
        <f t="shared" si="1"/>
        <v>0.9333333333333333</v>
      </c>
      <c r="K24" s="249">
        <f t="shared" si="2"/>
        <v>4.666666666666667</v>
      </c>
      <c r="L24" s="254" t="s">
        <v>277</v>
      </c>
      <c r="M24" s="259">
        <v>0</v>
      </c>
      <c r="N24" s="264" t="s">
        <v>263</v>
      </c>
      <c r="O24" s="259">
        <v>3</v>
      </c>
      <c r="P24" s="237">
        <f t="shared" si="0"/>
        <v>17.666666666666668</v>
      </c>
    </row>
    <row r="25" spans="1:16" ht="36">
      <c r="A25" s="10">
        <v>21</v>
      </c>
      <c r="B25" s="14" t="s">
        <v>21</v>
      </c>
      <c r="C25" s="18">
        <v>24</v>
      </c>
      <c r="D25" s="10"/>
      <c r="E25" s="19">
        <v>5</v>
      </c>
      <c r="F25" s="26" t="s">
        <v>125</v>
      </c>
      <c r="G25" s="19">
        <v>5</v>
      </c>
      <c r="H25" s="26">
        <v>26</v>
      </c>
      <c r="I25" s="10">
        <v>24</v>
      </c>
      <c r="J25" s="167">
        <f t="shared" si="1"/>
        <v>0.9230769230769231</v>
      </c>
      <c r="K25" s="234">
        <f t="shared" si="2"/>
        <v>4.615384615384616</v>
      </c>
      <c r="L25" s="253" t="s">
        <v>127</v>
      </c>
      <c r="M25" s="258">
        <v>0</v>
      </c>
      <c r="N25" s="211" t="s">
        <v>261</v>
      </c>
      <c r="O25" s="258">
        <v>3</v>
      </c>
      <c r="P25" s="237">
        <f t="shared" si="0"/>
        <v>17.615384615384617</v>
      </c>
    </row>
    <row r="26" spans="1:16" ht="48.75">
      <c r="A26" s="11">
        <v>22</v>
      </c>
      <c r="B26" s="15" t="s">
        <v>22</v>
      </c>
      <c r="C26" s="20">
        <v>18</v>
      </c>
      <c r="D26" s="11"/>
      <c r="E26" s="21">
        <v>5</v>
      </c>
      <c r="F26" s="20" t="s">
        <v>125</v>
      </c>
      <c r="G26" s="21">
        <v>5</v>
      </c>
      <c r="H26" s="20">
        <v>19</v>
      </c>
      <c r="I26" s="11">
        <v>18</v>
      </c>
      <c r="J26" s="168">
        <f t="shared" si="1"/>
        <v>0.9473684210526315</v>
      </c>
      <c r="K26" s="249">
        <f t="shared" si="2"/>
        <v>4.7368421052631575</v>
      </c>
      <c r="L26" s="252" t="s">
        <v>151</v>
      </c>
      <c r="M26" s="259">
        <v>5</v>
      </c>
      <c r="N26" s="263" t="s">
        <v>152</v>
      </c>
      <c r="O26" s="259">
        <v>3</v>
      </c>
      <c r="P26" s="237">
        <f t="shared" si="0"/>
        <v>22.736842105263158</v>
      </c>
    </row>
    <row r="27" spans="1:16" ht="34.5">
      <c r="A27" s="10">
        <v>23</v>
      </c>
      <c r="B27" s="14" t="s">
        <v>23</v>
      </c>
      <c r="C27" s="18">
        <v>17</v>
      </c>
      <c r="D27" s="10"/>
      <c r="E27" s="19">
        <v>5</v>
      </c>
      <c r="F27" s="26" t="s">
        <v>125</v>
      </c>
      <c r="G27" s="19">
        <v>5</v>
      </c>
      <c r="H27" s="18">
        <v>15</v>
      </c>
      <c r="I27" s="10">
        <v>17</v>
      </c>
      <c r="J27" s="169">
        <f t="shared" si="1"/>
        <v>1.1333333333333333</v>
      </c>
      <c r="K27" s="234">
        <v>5</v>
      </c>
      <c r="L27" s="248" t="s">
        <v>200</v>
      </c>
      <c r="M27" s="258">
        <v>5</v>
      </c>
      <c r="N27" s="34" t="s">
        <v>199</v>
      </c>
      <c r="O27" s="258">
        <v>3</v>
      </c>
      <c r="P27" s="237">
        <f t="shared" si="0"/>
        <v>23</v>
      </c>
    </row>
    <row r="28" spans="1:16" ht="24.75">
      <c r="A28" s="11">
        <v>24</v>
      </c>
      <c r="B28" s="15" t="s">
        <v>202</v>
      </c>
      <c r="C28" s="20">
        <v>19</v>
      </c>
      <c r="D28" s="11">
        <v>1</v>
      </c>
      <c r="E28" s="21">
        <v>0</v>
      </c>
      <c r="F28" s="20" t="s">
        <v>127</v>
      </c>
      <c r="G28" s="21">
        <v>0</v>
      </c>
      <c r="H28" s="20">
        <v>20</v>
      </c>
      <c r="I28" s="11">
        <v>20</v>
      </c>
      <c r="J28" s="168">
        <f t="shared" si="1"/>
        <v>1</v>
      </c>
      <c r="K28" s="249">
        <f t="shared" si="2"/>
        <v>5</v>
      </c>
      <c r="L28" s="251" t="s">
        <v>127</v>
      </c>
      <c r="M28" s="259">
        <v>0</v>
      </c>
      <c r="N28" s="263" t="s">
        <v>182</v>
      </c>
      <c r="O28" s="259">
        <v>3</v>
      </c>
      <c r="P28" s="237">
        <f t="shared" si="0"/>
        <v>8</v>
      </c>
    </row>
    <row r="29" spans="1:16" ht="23.25">
      <c r="A29" s="10">
        <v>25</v>
      </c>
      <c r="B29" s="14" t="s">
        <v>25</v>
      </c>
      <c r="C29" s="18">
        <v>15</v>
      </c>
      <c r="D29" s="10">
        <v>1</v>
      </c>
      <c r="E29" s="19">
        <v>0</v>
      </c>
      <c r="F29" s="26" t="s">
        <v>125</v>
      </c>
      <c r="G29" s="19">
        <v>5</v>
      </c>
      <c r="H29" s="26">
        <v>17</v>
      </c>
      <c r="I29" s="10">
        <v>16</v>
      </c>
      <c r="J29" s="167">
        <f t="shared" si="1"/>
        <v>0.9411764705882353</v>
      </c>
      <c r="K29" s="234">
        <f t="shared" si="2"/>
        <v>4.705882352941177</v>
      </c>
      <c r="L29" s="253" t="s">
        <v>127</v>
      </c>
      <c r="M29" s="258">
        <v>0</v>
      </c>
      <c r="N29" s="34" t="s">
        <v>48</v>
      </c>
      <c r="O29" s="258">
        <v>3</v>
      </c>
      <c r="P29" s="237">
        <f t="shared" si="0"/>
        <v>12.705882352941178</v>
      </c>
    </row>
    <row r="30" spans="1:16" ht="15">
      <c r="A30" s="7"/>
      <c r="B30" s="16" t="s">
        <v>26</v>
      </c>
      <c r="C30" s="8"/>
      <c r="D30" s="7"/>
      <c r="E30" s="22">
        <v>4</v>
      </c>
      <c r="F30" s="8"/>
      <c r="G30" s="22">
        <v>4.6</v>
      </c>
      <c r="H30" s="8"/>
      <c r="I30" s="7"/>
      <c r="J30" s="7"/>
      <c r="K30" s="22">
        <v>4.7</v>
      </c>
      <c r="L30" s="255"/>
      <c r="M30" s="260">
        <v>2.8</v>
      </c>
      <c r="N30" s="265"/>
      <c r="O30" s="260">
        <v>3</v>
      </c>
      <c r="P30" s="260">
        <v>19.1</v>
      </c>
    </row>
    <row r="31" spans="1:16" ht="34.5">
      <c r="A31" s="10">
        <v>27</v>
      </c>
      <c r="B31" s="14" t="s">
        <v>27</v>
      </c>
      <c r="C31" s="10">
        <v>8</v>
      </c>
      <c r="D31" s="10"/>
      <c r="E31" s="19">
        <v>5</v>
      </c>
      <c r="F31" s="18"/>
      <c r="G31" s="19">
        <v>5</v>
      </c>
      <c r="H31" s="18">
        <v>10</v>
      </c>
      <c r="I31" s="10">
        <v>8</v>
      </c>
      <c r="J31" s="169">
        <f>I31/H31</f>
        <v>0.8</v>
      </c>
      <c r="K31" s="234">
        <f t="shared" si="2"/>
        <v>4</v>
      </c>
      <c r="L31" s="248" t="s">
        <v>230</v>
      </c>
      <c r="M31" s="258">
        <v>5</v>
      </c>
      <c r="N31" s="34" t="s">
        <v>260</v>
      </c>
      <c r="O31" s="258">
        <v>3</v>
      </c>
      <c r="P31" s="29">
        <f t="shared" si="0"/>
        <v>22</v>
      </c>
    </row>
    <row r="32" spans="1:16" ht="45.75">
      <c r="A32" s="11">
        <v>28</v>
      </c>
      <c r="B32" s="15" t="s">
        <v>28</v>
      </c>
      <c r="C32" s="11">
        <v>7</v>
      </c>
      <c r="D32" s="11"/>
      <c r="E32" s="21">
        <v>5</v>
      </c>
      <c r="F32" s="20"/>
      <c r="G32" s="21">
        <v>5</v>
      </c>
      <c r="H32" s="20">
        <v>9</v>
      </c>
      <c r="I32" s="11">
        <v>7</v>
      </c>
      <c r="J32" s="168">
        <f>I32/H32</f>
        <v>0.7777777777777778</v>
      </c>
      <c r="K32" s="249">
        <f t="shared" si="2"/>
        <v>3.888888888888889</v>
      </c>
      <c r="L32" s="251" t="s">
        <v>127</v>
      </c>
      <c r="M32" s="259">
        <v>0</v>
      </c>
      <c r="N32" s="266" t="s">
        <v>219</v>
      </c>
      <c r="O32" s="259">
        <v>5</v>
      </c>
      <c r="P32" s="237">
        <f t="shared" si="0"/>
        <v>18.88888888888889</v>
      </c>
    </row>
    <row r="33" spans="1:16" ht="34.5">
      <c r="A33" s="10">
        <v>29</v>
      </c>
      <c r="B33" s="14" t="s">
        <v>29</v>
      </c>
      <c r="C33" s="10">
        <v>23</v>
      </c>
      <c r="D33" s="10"/>
      <c r="E33" s="19">
        <v>5</v>
      </c>
      <c r="F33" s="18"/>
      <c r="G33" s="19">
        <v>5</v>
      </c>
      <c r="H33" s="18">
        <v>32</v>
      </c>
      <c r="I33" s="10">
        <v>23</v>
      </c>
      <c r="J33" s="169">
        <f>I33/H33</f>
        <v>0.71875</v>
      </c>
      <c r="K33" s="234">
        <f t="shared" si="2"/>
        <v>3.59375</v>
      </c>
      <c r="L33" s="253" t="s">
        <v>127</v>
      </c>
      <c r="M33" s="258">
        <v>0</v>
      </c>
      <c r="N33" s="34" t="s">
        <v>187</v>
      </c>
      <c r="O33" s="258">
        <v>5</v>
      </c>
      <c r="P33" s="237">
        <f t="shared" si="0"/>
        <v>18.59375</v>
      </c>
    </row>
    <row r="34" spans="1:16" ht="24.75">
      <c r="A34" s="11">
        <v>30</v>
      </c>
      <c r="B34" s="15" t="s">
        <v>30</v>
      </c>
      <c r="C34" s="11">
        <v>6</v>
      </c>
      <c r="D34" s="11"/>
      <c r="E34" s="21">
        <v>5</v>
      </c>
      <c r="F34" s="20"/>
      <c r="G34" s="21">
        <v>5</v>
      </c>
      <c r="H34" s="20">
        <v>6</v>
      </c>
      <c r="I34" s="11">
        <v>6</v>
      </c>
      <c r="J34" s="168">
        <f>I34/H34</f>
        <v>1</v>
      </c>
      <c r="K34" s="249">
        <f t="shared" si="2"/>
        <v>5</v>
      </c>
      <c r="L34" s="251" t="s">
        <v>127</v>
      </c>
      <c r="M34" s="259">
        <v>0</v>
      </c>
      <c r="N34" s="263" t="s">
        <v>155</v>
      </c>
      <c r="O34" s="259">
        <v>3</v>
      </c>
      <c r="P34" s="237">
        <f t="shared" si="0"/>
        <v>18</v>
      </c>
    </row>
    <row r="35" spans="1:16" ht="36.75">
      <c r="A35" s="10">
        <v>31</v>
      </c>
      <c r="B35" s="14" t="s">
        <v>31</v>
      </c>
      <c r="C35" s="10">
        <v>7</v>
      </c>
      <c r="D35" s="10"/>
      <c r="E35" s="19">
        <v>5</v>
      </c>
      <c r="F35" s="18"/>
      <c r="G35" s="19">
        <v>5</v>
      </c>
      <c r="H35" s="18">
        <v>10</v>
      </c>
      <c r="I35" s="10">
        <v>7</v>
      </c>
      <c r="J35" s="169">
        <f>I35/H35</f>
        <v>0.7</v>
      </c>
      <c r="K35" s="234">
        <f t="shared" si="2"/>
        <v>3.5</v>
      </c>
      <c r="L35" s="256" t="s">
        <v>241</v>
      </c>
      <c r="M35" s="258">
        <v>5</v>
      </c>
      <c r="N35" s="34" t="s">
        <v>242</v>
      </c>
      <c r="O35" s="258">
        <v>3</v>
      </c>
      <c r="P35" s="237">
        <f t="shared" si="0"/>
        <v>21.5</v>
      </c>
    </row>
    <row r="36" spans="1:16" ht="15.75" thickBot="1">
      <c r="A36" s="7"/>
      <c r="B36" s="16" t="s">
        <v>32</v>
      </c>
      <c r="C36" s="8"/>
      <c r="D36" s="7"/>
      <c r="E36" s="22">
        <v>5</v>
      </c>
      <c r="F36" s="8"/>
      <c r="G36" s="22">
        <v>5</v>
      </c>
      <c r="H36" s="8"/>
      <c r="I36" s="7"/>
      <c r="J36" s="7"/>
      <c r="K36" s="235">
        <v>4</v>
      </c>
      <c r="L36" s="255"/>
      <c r="M36" s="260">
        <v>2</v>
      </c>
      <c r="N36" s="267"/>
      <c r="O36" s="269">
        <v>3.8</v>
      </c>
      <c r="P36" s="269">
        <v>19.8</v>
      </c>
    </row>
    <row r="37" spans="1:16" ht="15.75" thickBot="1">
      <c r="A37" s="12"/>
      <c r="B37" s="17" t="s">
        <v>33</v>
      </c>
      <c r="C37" s="23"/>
      <c r="D37" s="24"/>
      <c r="E37" s="25">
        <v>4.5</v>
      </c>
      <c r="F37" s="23"/>
      <c r="G37" s="25">
        <v>4.8</v>
      </c>
      <c r="H37" s="23"/>
      <c r="I37" s="24"/>
      <c r="J37" s="24"/>
      <c r="K37" s="236">
        <v>4.4</v>
      </c>
      <c r="L37" s="257"/>
      <c r="M37" s="261">
        <v>2.4</v>
      </c>
      <c r="N37" s="268"/>
      <c r="O37" s="270">
        <v>3.4</v>
      </c>
      <c r="P37" s="316">
        <v>19.5</v>
      </c>
    </row>
    <row r="64" ht="15">
      <c r="B64" s="4"/>
    </row>
    <row r="65" ht="15">
      <c r="B65" s="4"/>
    </row>
    <row r="66" ht="15">
      <c r="B66" s="4"/>
    </row>
    <row r="68" ht="15.75" thickBot="1"/>
    <row r="69" ht="15.75" thickBot="1">
      <c r="B69" s="1"/>
    </row>
    <row r="70" ht="15.75" thickBot="1">
      <c r="B70" s="3"/>
    </row>
  </sheetData>
  <sheetProtection/>
  <mergeCells count="10">
    <mergeCell ref="A1:A3"/>
    <mergeCell ref="B1:B3"/>
    <mergeCell ref="P1:P4"/>
    <mergeCell ref="H3:K3"/>
    <mergeCell ref="F3:G3"/>
    <mergeCell ref="C3:E3"/>
    <mergeCell ref="N3:O3"/>
    <mergeCell ref="L3:M3"/>
    <mergeCell ref="C1:K2"/>
    <mergeCell ref="L1:O2"/>
  </mergeCells>
  <hyperlinks>
    <hyperlink ref="N6" r:id="rId1" display="http://balezino.udmurt.ru/upload/iblock/a57/a57cff6aa2d02a50b75ae29cf205a0dc.zip"/>
  </hyperlinks>
  <printOptions/>
  <pageMargins left="0.8267716535433072" right="0.2362204724409449" top="0.15748031496062992" bottom="0.15748031496062992" header="0.11811023622047245" footer="0.11811023622047245"/>
  <pageSetup fitToWidth="0" fitToHeight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1"/>
  <sheetViews>
    <sheetView zoomScale="84" zoomScaleNormal="84" zoomScalePageLayoutView="0" workbookViewId="0" topLeftCell="A7">
      <selection activeCell="I5" sqref="I5"/>
    </sheetView>
  </sheetViews>
  <sheetFormatPr defaultColWidth="9.140625" defaultRowHeight="15"/>
  <cols>
    <col min="1" max="1" width="5.28125" style="0" customWidth="1"/>
    <col min="2" max="2" width="18.00390625" style="0" customWidth="1"/>
    <col min="3" max="3" width="16.140625" style="0" customWidth="1"/>
    <col min="4" max="4" width="8.421875" style="6" customWidth="1"/>
    <col min="5" max="5" width="20.57421875" style="0" customWidth="1"/>
    <col min="6" max="6" width="7.140625" style="6" customWidth="1"/>
    <col min="7" max="7" width="13.28125" style="0" customWidth="1"/>
    <col min="8" max="8" width="7.00390625" style="6" customWidth="1"/>
    <col min="9" max="9" width="18.7109375" style="0" customWidth="1"/>
    <col min="10" max="10" width="6.28125" style="6" customWidth="1"/>
    <col min="11" max="11" width="16.421875" style="6" customWidth="1"/>
    <col min="12" max="12" width="6.57421875" style="6" customWidth="1"/>
    <col min="13" max="13" width="12.28125" style="39" customWidth="1"/>
    <col min="14" max="14" width="6.00390625" style="39" customWidth="1"/>
    <col min="15" max="15" width="12.421875" style="39" customWidth="1"/>
    <col min="16" max="16" width="7.00390625" style="39" customWidth="1"/>
    <col min="17" max="17" width="9.140625" style="39" customWidth="1"/>
    <col min="18" max="18" width="6.140625" style="39" customWidth="1"/>
    <col min="19" max="19" width="12.140625" style="39" customWidth="1"/>
    <col min="20" max="20" width="8.421875" style="39" customWidth="1"/>
    <col min="21" max="21" width="13.7109375" style="45" customWidth="1"/>
  </cols>
  <sheetData>
    <row r="1" spans="1:21" ht="31.5" customHeight="1">
      <c r="A1" s="107"/>
      <c r="B1" s="357"/>
      <c r="C1" s="385" t="s">
        <v>61</v>
      </c>
      <c r="D1" s="386"/>
      <c r="E1" s="381" t="s">
        <v>50</v>
      </c>
      <c r="F1" s="382"/>
      <c r="G1" s="377" t="s">
        <v>51</v>
      </c>
      <c r="H1" s="378"/>
      <c r="I1" s="371" t="s">
        <v>52</v>
      </c>
      <c r="J1" s="372"/>
      <c r="K1" s="372"/>
      <c r="L1" s="373"/>
      <c r="M1" s="362" t="s">
        <v>53</v>
      </c>
      <c r="N1" s="363"/>
      <c r="O1" s="363"/>
      <c r="P1" s="363"/>
      <c r="Q1" s="363"/>
      <c r="R1" s="363"/>
      <c r="S1" s="363"/>
      <c r="T1" s="364"/>
      <c r="U1" s="360" t="s">
        <v>58</v>
      </c>
    </row>
    <row r="2" spans="1:21" ht="145.5" customHeight="1">
      <c r="A2" s="108"/>
      <c r="B2" s="358"/>
      <c r="C2" s="387"/>
      <c r="D2" s="388"/>
      <c r="E2" s="383"/>
      <c r="F2" s="384"/>
      <c r="G2" s="379"/>
      <c r="H2" s="380"/>
      <c r="I2" s="374"/>
      <c r="J2" s="375"/>
      <c r="K2" s="375"/>
      <c r="L2" s="376"/>
      <c r="M2" s="396" t="s">
        <v>67</v>
      </c>
      <c r="N2" s="397"/>
      <c r="O2" s="397" t="s">
        <v>68</v>
      </c>
      <c r="P2" s="397"/>
      <c r="Q2" s="397" t="s">
        <v>69</v>
      </c>
      <c r="R2" s="397"/>
      <c r="S2" s="397" t="s">
        <v>70</v>
      </c>
      <c r="T2" s="398"/>
      <c r="U2" s="361"/>
    </row>
    <row r="3" spans="1:21" s="6" customFormat="1" ht="78.75" customHeight="1">
      <c r="A3" s="108"/>
      <c r="B3" s="359"/>
      <c r="C3" s="365" t="s">
        <v>60</v>
      </c>
      <c r="D3" s="366"/>
      <c r="E3" s="367" t="s">
        <v>128</v>
      </c>
      <c r="F3" s="368"/>
      <c r="G3" s="369" t="s">
        <v>73</v>
      </c>
      <c r="H3" s="370"/>
      <c r="I3" s="395" t="s">
        <v>66</v>
      </c>
      <c r="J3" s="393"/>
      <c r="K3" s="393" t="s">
        <v>66</v>
      </c>
      <c r="L3" s="394"/>
      <c r="M3" s="389" t="s">
        <v>71</v>
      </c>
      <c r="N3" s="390"/>
      <c r="O3" s="391" t="s">
        <v>71</v>
      </c>
      <c r="P3" s="390"/>
      <c r="Q3" s="391" t="s">
        <v>71</v>
      </c>
      <c r="R3" s="390"/>
      <c r="S3" s="391" t="s">
        <v>71</v>
      </c>
      <c r="T3" s="392"/>
      <c r="U3" s="129" t="s">
        <v>72</v>
      </c>
    </row>
    <row r="4" spans="1:21" s="6" customFormat="1" ht="45">
      <c r="A4" s="108"/>
      <c r="B4" s="109" t="s">
        <v>59</v>
      </c>
      <c r="C4" s="111" t="s">
        <v>62</v>
      </c>
      <c r="D4" s="112" t="s">
        <v>63</v>
      </c>
      <c r="E4" s="115" t="s">
        <v>62</v>
      </c>
      <c r="F4" s="116" t="s">
        <v>63</v>
      </c>
      <c r="G4" s="119" t="s">
        <v>62</v>
      </c>
      <c r="H4" s="120" t="s">
        <v>63</v>
      </c>
      <c r="I4" s="123" t="s">
        <v>64</v>
      </c>
      <c r="J4" s="41" t="s">
        <v>63</v>
      </c>
      <c r="K4" s="41" t="s">
        <v>65</v>
      </c>
      <c r="L4" s="124" t="s">
        <v>63</v>
      </c>
      <c r="M4" s="127" t="s">
        <v>62</v>
      </c>
      <c r="N4" s="44" t="s">
        <v>63</v>
      </c>
      <c r="O4" s="44" t="s">
        <v>62</v>
      </c>
      <c r="P4" s="44" t="s">
        <v>63</v>
      </c>
      <c r="Q4" s="44" t="s">
        <v>62</v>
      </c>
      <c r="R4" s="44" t="s">
        <v>63</v>
      </c>
      <c r="S4" s="44" t="s">
        <v>62</v>
      </c>
      <c r="T4" s="128" t="s">
        <v>63</v>
      </c>
      <c r="U4" s="129"/>
    </row>
    <row r="5" spans="1:21" ht="15">
      <c r="A5" s="108">
        <v>1</v>
      </c>
      <c r="B5" s="110" t="s">
        <v>1</v>
      </c>
      <c r="C5" s="113">
        <v>1</v>
      </c>
      <c r="D5" s="114">
        <v>0.8</v>
      </c>
      <c r="E5" s="117">
        <v>145</v>
      </c>
      <c r="F5" s="118">
        <v>5</v>
      </c>
      <c r="G5" s="121">
        <v>36</v>
      </c>
      <c r="H5" s="122">
        <v>5</v>
      </c>
      <c r="I5" s="125">
        <v>5</v>
      </c>
      <c r="J5" s="43">
        <v>2</v>
      </c>
      <c r="K5" s="43">
        <v>2</v>
      </c>
      <c r="L5" s="126">
        <v>2</v>
      </c>
      <c r="M5" s="127">
        <v>63</v>
      </c>
      <c r="N5" s="44">
        <v>1</v>
      </c>
      <c r="O5" s="44">
        <v>3</v>
      </c>
      <c r="P5" s="44">
        <v>1</v>
      </c>
      <c r="Q5" s="44" t="s">
        <v>127</v>
      </c>
      <c r="R5" s="44">
        <v>0</v>
      </c>
      <c r="S5" s="44">
        <v>1</v>
      </c>
      <c r="T5" s="128">
        <v>1</v>
      </c>
      <c r="U5" s="130">
        <f>D5+F5+H5+J5+L5+N5+P5+R5+T5</f>
        <v>17.8</v>
      </c>
    </row>
    <row r="6" spans="1:21" ht="15">
      <c r="A6" s="108">
        <v>2</v>
      </c>
      <c r="B6" s="110" t="s">
        <v>2</v>
      </c>
      <c r="C6" s="140">
        <v>1</v>
      </c>
      <c r="D6" s="141">
        <v>0.8</v>
      </c>
      <c r="E6" s="142">
        <v>36</v>
      </c>
      <c r="F6" s="143">
        <v>1</v>
      </c>
      <c r="G6" s="144">
        <v>2</v>
      </c>
      <c r="H6" s="145">
        <v>1.7</v>
      </c>
      <c r="I6" s="125">
        <v>0</v>
      </c>
      <c r="J6" s="43">
        <v>0</v>
      </c>
      <c r="K6" s="43">
        <v>0</v>
      </c>
      <c r="L6" s="126">
        <v>0</v>
      </c>
      <c r="M6" s="127">
        <v>3</v>
      </c>
      <c r="N6" s="44">
        <v>1</v>
      </c>
      <c r="O6" s="44">
        <v>5</v>
      </c>
      <c r="P6" s="44">
        <v>1</v>
      </c>
      <c r="Q6" s="44" t="s">
        <v>127</v>
      </c>
      <c r="R6" s="44">
        <v>0</v>
      </c>
      <c r="S6" s="44">
        <v>6</v>
      </c>
      <c r="T6" s="128">
        <v>1</v>
      </c>
      <c r="U6" s="130">
        <f>D6+F6+H6+J6+L6+N6+P6+R6+T6</f>
        <v>6.5</v>
      </c>
    </row>
    <row r="7" spans="1:21" ht="24">
      <c r="A7" s="108">
        <v>3</v>
      </c>
      <c r="B7" s="110" t="s">
        <v>3</v>
      </c>
      <c r="C7" s="113">
        <v>6</v>
      </c>
      <c r="D7" s="114">
        <v>5</v>
      </c>
      <c r="E7" s="117">
        <v>50</v>
      </c>
      <c r="F7" s="118">
        <v>1</v>
      </c>
      <c r="G7" s="121">
        <v>25</v>
      </c>
      <c r="H7" s="122">
        <v>5</v>
      </c>
      <c r="I7" s="125">
        <v>0</v>
      </c>
      <c r="J7" s="43">
        <v>0</v>
      </c>
      <c r="K7" s="43">
        <v>0</v>
      </c>
      <c r="L7" s="126">
        <v>0</v>
      </c>
      <c r="M7" s="127">
        <v>18</v>
      </c>
      <c r="N7" s="44">
        <v>1</v>
      </c>
      <c r="O7" s="243" t="s">
        <v>162</v>
      </c>
      <c r="P7" s="44">
        <v>1</v>
      </c>
      <c r="Q7" s="44" t="s">
        <v>127</v>
      </c>
      <c r="R7" s="44">
        <v>0</v>
      </c>
      <c r="S7" s="44">
        <v>6</v>
      </c>
      <c r="T7" s="128">
        <v>1</v>
      </c>
      <c r="U7" s="130">
        <f aca="true" t="shared" si="0" ref="U7:U37">D7+F7+H7+J7+L7+N7+P7+R7+T7</f>
        <v>14</v>
      </c>
    </row>
    <row r="8" spans="1:21" ht="15">
      <c r="A8" s="108">
        <v>4</v>
      </c>
      <c r="B8" s="110" t="s">
        <v>4</v>
      </c>
      <c r="C8" s="113">
        <v>12</v>
      </c>
      <c r="D8" s="114">
        <v>5</v>
      </c>
      <c r="E8" s="117">
        <v>322</v>
      </c>
      <c r="F8" s="118">
        <v>7</v>
      </c>
      <c r="G8" s="121">
        <v>14</v>
      </c>
      <c r="H8" s="122">
        <v>5</v>
      </c>
      <c r="I8" s="125">
        <v>72</v>
      </c>
      <c r="J8" s="43">
        <v>2</v>
      </c>
      <c r="K8" s="43">
        <v>34</v>
      </c>
      <c r="L8" s="126">
        <v>2</v>
      </c>
      <c r="M8" s="127">
        <v>12</v>
      </c>
      <c r="N8" s="44">
        <v>1</v>
      </c>
      <c r="O8" s="44">
        <v>2</v>
      </c>
      <c r="P8" s="44">
        <v>1</v>
      </c>
      <c r="Q8" s="44">
        <v>3</v>
      </c>
      <c r="R8" s="44">
        <v>1</v>
      </c>
      <c r="S8" s="44">
        <v>15</v>
      </c>
      <c r="T8" s="128">
        <v>1</v>
      </c>
      <c r="U8" s="130">
        <f t="shared" si="0"/>
        <v>25</v>
      </c>
    </row>
    <row r="9" spans="1:21" ht="15">
      <c r="A9" s="108">
        <v>5</v>
      </c>
      <c r="B9" s="110" t="s">
        <v>5</v>
      </c>
      <c r="C9" s="113">
        <v>13</v>
      </c>
      <c r="D9" s="114">
        <v>5</v>
      </c>
      <c r="E9" s="117">
        <v>581</v>
      </c>
      <c r="F9" s="118">
        <v>7</v>
      </c>
      <c r="G9" s="121">
        <v>8</v>
      </c>
      <c r="H9" s="122">
        <v>5</v>
      </c>
      <c r="I9" s="125">
        <v>15</v>
      </c>
      <c r="J9" s="43">
        <v>2</v>
      </c>
      <c r="K9" s="43">
        <v>1</v>
      </c>
      <c r="L9" s="126">
        <v>2</v>
      </c>
      <c r="M9" s="127">
        <v>34</v>
      </c>
      <c r="N9" s="44">
        <v>1</v>
      </c>
      <c r="O9" s="44">
        <v>2</v>
      </c>
      <c r="P9" s="44">
        <v>1</v>
      </c>
      <c r="Q9" s="44">
        <v>4</v>
      </c>
      <c r="R9" s="44">
        <v>1</v>
      </c>
      <c r="S9" s="44">
        <v>7</v>
      </c>
      <c r="T9" s="128">
        <v>1</v>
      </c>
      <c r="U9" s="130">
        <f t="shared" si="0"/>
        <v>25</v>
      </c>
    </row>
    <row r="10" spans="1:21" ht="15">
      <c r="A10" s="108">
        <v>6</v>
      </c>
      <c r="B10" s="110" t="s">
        <v>6</v>
      </c>
      <c r="C10" s="113">
        <v>6</v>
      </c>
      <c r="D10" s="114">
        <v>5</v>
      </c>
      <c r="E10" s="117">
        <v>110</v>
      </c>
      <c r="F10" s="118">
        <v>5</v>
      </c>
      <c r="G10" s="121">
        <v>13</v>
      </c>
      <c r="H10" s="122">
        <v>5</v>
      </c>
      <c r="I10" s="125">
        <v>4</v>
      </c>
      <c r="J10" s="43">
        <v>2</v>
      </c>
      <c r="K10" s="43">
        <v>0</v>
      </c>
      <c r="L10" s="126">
        <v>0</v>
      </c>
      <c r="M10" s="127">
        <v>8</v>
      </c>
      <c r="N10" s="44">
        <v>1</v>
      </c>
      <c r="O10" s="44">
        <v>5</v>
      </c>
      <c r="P10" s="44">
        <v>1</v>
      </c>
      <c r="Q10" s="44">
        <v>2</v>
      </c>
      <c r="R10" s="44">
        <v>1</v>
      </c>
      <c r="S10" s="44">
        <v>24</v>
      </c>
      <c r="T10" s="128">
        <v>1</v>
      </c>
      <c r="U10" s="130">
        <f t="shared" si="0"/>
        <v>21</v>
      </c>
    </row>
    <row r="11" spans="1:21" ht="15">
      <c r="A11" s="108">
        <v>7</v>
      </c>
      <c r="B11" s="110" t="s">
        <v>7</v>
      </c>
      <c r="C11" s="113">
        <v>5</v>
      </c>
      <c r="D11" s="114">
        <v>4.2</v>
      </c>
      <c r="E11" s="117">
        <v>12</v>
      </c>
      <c r="F11" s="118">
        <v>0</v>
      </c>
      <c r="G11" s="121">
        <v>12</v>
      </c>
      <c r="H11" s="122">
        <v>5</v>
      </c>
      <c r="I11" s="125">
        <v>7</v>
      </c>
      <c r="J11" s="43">
        <v>2</v>
      </c>
      <c r="K11" s="43">
        <v>0</v>
      </c>
      <c r="L11" s="126">
        <v>0</v>
      </c>
      <c r="M11" s="127">
        <v>2</v>
      </c>
      <c r="N11" s="44">
        <v>1</v>
      </c>
      <c r="O11" s="44">
        <v>2</v>
      </c>
      <c r="P11" s="44">
        <v>1</v>
      </c>
      <c r="Q11" s="44" t="s">
        <v>127</v>
      </c>
      <c r="R11" s="44">
        <v>0</v>
      </c>
      <c r="S11" s="44">
        <v>10</v>
      </c>
      <c r="T11" s="128">
        <v>1</v>
      </c>
      <c r="U11" s="130">
        <f t="shared" si="0"/>
        <v>14.2</v>
      </c>
    </row>
    <row r="12" spans="1:21" ht="15">
      <c r="A12" s="108">
        <v>8</v>
      </c>
      <c r="B12" s="110" t="s">
        <v>8</v>
      </c>
      <c r="C12" s="113">
        <v>6</v>
      </c>
      <c r="D12" s="114">
        <v>5</v>
      </c>
      <c r="E12" s="117">
        <v>134</v>
      </c>
      <c r="F12" s="118">
        <v>5</v>
      </c>
      <c r="G12" s="121">
        <v>7</v>
      </c>
      <c r="H12" s="122">
        <v>5</v>
      </c>
      <c r="I12" s="125">
        <v>8</v>
      </c>
      <c r="J12" s="43">
        <v>2</v>
      </c>
      <c r="K12" s="43">
        <v>0</v>
      </c>
      <c r="L12" s="126">
        <v>0</v>
      </c>
      <c r="M12" s="127">
        <v>66</v>
      </c>
      <c r="N12" s="44">
        <v>1</v>
      </c>
      <c r="O12" s="44">
        <v>3</v>
      </c>
      <c r="P12" s="44">
        <v>1</v>
      </c>
      <c r="Q12" s="44" t="s">
        <v>127</v>
      </c>
      <c r="R12" s="44">
        <v>0</v>
      </c>
      <c r="S12" s="44">
        <v>4</v>
      </c>
      <c r="T12" s="128">
        <v>1</v>
      </c>
      <c r="U12" s="130">
        <f t="shared" si="0"/>
        <v>20</v>
      </c>
    </row>
    <row r="13" spans="1:21" ht="15">
      <c r="A13" s="108">
        <v>9</v>
      </c>
      <c r="B13" s="110" t="s">
        <v>9</v>
      </c>
      <c r="C13" s="113">
        <v>7</v>
      </c>
      <c r="D13" s="114">
        <v>5</v>
      </c>
      <c r="E13" s="117">
        <v>72</v>
      </c>
      <c r="F13" s="118">
        <v>1</v>
      </c>
      <c r="G13" s="121">
        <v>2</v>
      </c>
      <c r="H13" s="122">
        <v>1.7</v>
      </c>
      <c r="I13" s="146">
        <v>10</v>
      </c>
      <c r="J13" s="43">
        <v>2</v>
      </c>
      <c r="K13" s="43">
        <v>0</v>
      </c>
      <c r="L13" s="126">
        <v>0</v>
      </c>
      <c r="M13" s="127">
        <v>54</v>
      </c>
      <c r="N13" s="44">
        <v>1</v>
      </c>
      <c r="O13" s="44">
        <v>2</v>
      </c>
      <c r="P13" s="44">
        <v>1</v>
      </c>
      <c r="Q13" s="44">
        <v>3</v>
      </c>
      <c r="R13" s="44">
        <v>1</v>
      </c>
      <c r="S13" s="44">
        <v>1</v>
      </c>
      <c r="T13" s="128">
        <v>1</v>
      </c>
      <c r="U13" s="130">
        <f t="shared" si="0"/>
        <v>13.7</v>
      </c>
    </row>
    <row r="14" spans="1:21" s="153" customFormat="1" ht="15">
      <c r="A14" s="138">
        <v>10</v>
      </c>
      <c r="B14" s="139" t="s">
        <v>10</v>
      </c>
      <c r="C14" s="140">
        <v>7</v>
      </c>
      <c r="D14" s="141">
        <v>5</v>
      </c>
      <c r="E14" s="142">
        <v>29</v>
      </c>
      <c r="F14" s="143">
        <v>1</v>
      </c>
      <c r="G14" s="144">
        <v>2</v>
      </c>
      <c r="H14" s="145">
        <v>1.7</v>
      </c>
      <c r="I14" s="146">
        <v>1</v>
      </c>
      <c r="J14" s="147">
        <v>2</v>
      </c>
      <c r="K14" s="147">
        <v>1</v>
      </c>
      <c r="L14" s="148">
        <v>2</v>
      </c>
      <c r="M14" s="149">
        <v>19</v>
      </c>
      <c r="N14" s="150">
        <v>1</v>
      </c>
      <c r="O14" s="150">
        <v>8</v>
      </c>
      <c r="P14" s="150">
        <v>1</v>
      </c>
      <c r="Q14" s="150">
        <v>2</v>
      </c>
      <c r="R14" s="150">
        <v>1</v>
      </c>
      <c r="S14" s="150">
        <v>2</v>
      </c>
      <c r="T14" s="151">
        <v>1</v>
      </c>
      <c r="U14" s="152">
        <f t="shared" si="0"/>
        <v>15.7</v>
      </c>
    </row>
    <row r="15" spans="1:21" s="153" customFormat="1" ht="15">
      <c r="A15" s="138">
        <v>11</v>
      </c>
      <c r="B15" s="139" t="s">
        <v>11</v>
      </c>
      <c r="C15" s="140">
        <v>3</v>
      </c>
      <c r="D15" s="141">
        <v>2.5</v>
      </c>
      <c r="E15" s="142">
        <v>112</v>
      </c>
      <c r="F15" s="143">
        <v>5</v>
      </c>
      <c r="G15" s="144">
        <v>6</v>
      </c>
      <c r="H15" s="145">
        <v>5</v>
      </c>
      <c r="I15" s="146">
        <v>10</v>
      </c>
      <c r="J15" s="147">
        <v>2</v>
      </c>
      <c r="K15" s="147">
        <v>4</v>
      </c>
      <c r="L15" s="148">
        <v>2</v>
      </c>
      <c r="M15" s="149">
        <v>3</v>
      </c>
      <c r="N15" s="150">
        <v>1</v>
      </c>
      <c r="O15" s="150">
        <v>1</v>
      </c>
      <c r="P15" s="150">
        <v>1</v>
      </c>
      <c r="Q15" s="150" t="s">
        <v>127</v>
      </c>
      <c r="R15" s="150">
        <v>0</v>
      </c>
      <c r="S15" s="150">
        <v>15</v>
      </c>
      <c r="T15" s="151">
        <v>1</v>
      </c>
      <c r="U15" s="152">
        <f t="shared" si="0"/>
        <v>19.5</v>
      </c>
    </row>
    <row r="16" spans="1:21" ht="15">
      <c r="A16" s="108">
        <v>12</v>
      </c>
      <c r="B16" s="110" t="s">
        <v>12</v>
      </c>
      <c r="C16" s="113">
        <v>1</v>
      </c>
      <c r="D16" s="114">
        <v>0.8</v>
      </c>
      <c r="E16" s="117">
        <v>76</v>
      </c>
      <c r="F16" s="118">
        <v>1</v>
      </c>
      <c r="G16" s="121">
        <v>4</v>
      </c>
      <c r="H16" s="122">
        <v>4.2</v>
      </c>
      <c r="I16" s="146">
        <v>10</v>
      </c>
      <c r="J16" s="43">
        <v>2</v>
      </c>
      <c r="K16" s="43">
        <v>0</v>
      </c>
      <c r="L16" s="126">
        <v>0</v>
      </c>
      <c r="M16" s="127">
        <v>56</v>
      </c>
      <c r="N16" s="44">
        <v>1</v>
      </c>
      <c r="O16" s="44">
        <v>2</v>
      </c>
      <c r="P16" s="44">
        <v>1</v>
      </c>
      <c r="Q16" s="44" t="s">
        <v>127</v>
      </c>
      <c r="R16" s="44">
        <v>0</v>
      </c>
      <c r="S16" s="44">
        <v>2</v>
      </c>
      <c r="T16" s="128">
        <v>1</v>
      </c>
      <c r="U16" s="130">
        <f t="shared" si="0"/>
        <v>11</v>
      </c>
    </row>
    <row r="17" spans="1:21" ht="15">
      <c r="A17" s="108">
        <v>13</v>
      </c>
      <c r="B17" s="110" t="s">
        <v>13</v>
      </c>
      <c r="C17" s="113">
        <v>6</v>
      </c>
      <c r="D17" s="114">
        <v>5</v>
      </c>
      <c r="E17" s="117">
        <v>22</v>
      </c>
      <c r="F17" s="118">
        <v>1</v>
      </c>
      <c r="G17" s="121">
        <v>2</v>
      </c>
      <c r="H17" s="122">
        <v>1.7</v>
      </c>
      <c r="I17" s="125">
        <v>8</v>
      </c>
      <c r="J17" s="43">
        <v>2</v>
      </c>
      <c r="K17" s="43">
        <v>1</v>
      </c>
      <c r="L17" s="126">
        <v>2</v>
      </c>
      <c r="M17" s="127">
        <v>47</v>
      </c>
      <c r="N17" s="44">
        <v>1</v>
      </c>
      <c r="O17" s="44">
        <v>5</v>
      </c>
      <c r="P17" s="44">
        <v>1</v>
      </c>
      <c r="Q17" s="44">
        <v>3</v>
      </c>
      <c r="R17" s="44">
        <v>1</v>
      </c>
      <c r="S17" s="44">
        <v>26</v>
      </c>
      <c r="T17" s="128">
        <v>1</v>
      </c>
      <c r="U17" s="130">
        <f t="shared" si="0"/>
        <v>15.7</v>
      </c>
    </row>
    <row r="18" spans="1:21" ht="15">
      <c r="A18" s="108">
        <v>14</v>
      </c>
      <c r="B18" s="110" t="s">
        <v>14</v>
      </c>
      <c r="C18" s="113">
        <v>3</v>
      </c>
      <c r="D18" s="114">
        <v>2.5</v>
      </c>
      <c r="E18" s="117">
        <v>364</v>
      </c>
      <c r="F18" s="118">
        <v>7</v>
      </c>
      <c r="G18" s="121">
        <v>2</v>
      </c>
      <c r="H18" s="122">
        <v>1.7</v>
      </c>
      <c r="I18" s="125">
        <v>8</v>
      </c>
      <c r="J18" s="43">
        <v>2</v>
      </c>
      <c r="K18" s="43">
        <v>0</v>
      </c>
      <c r="L18" s="126">
        <v>0</v>
      </c>
      <c r="M18" s="127">
        <v>29</v>
      </c>
      <c r="N18" s="44">
        <v>1</v>
      </c>
      <c r="O18" s="44">
        <v>4</v>
      </c>
      <c r="P18" s="44">
        <v>1</v>
      </c>
      <c r="Q18" s="44" t="s">
        <v>127</v>
      </c>
      <c r="R18" s="44">
        <v>0</v>
      </c>
      <c r="S18" s="44">
        <v>2</v>
      </c>
      <c r="T18" s="128">
        <v>1</v>
      </c>
      <c r="U18" s="130">
        <f t="shared" si="0"/>
        <v>16.2</v>
      </c>
    </row>
    <row r="19" spans="1:21" ht="15">
      <c r="A19" s="108">
        <v>15</v>
      </c>
      <c r="B19" s="110" t="s">
        <v>15</v>
      </c>
      <c r="C19" s="113">
        <v>5</v>
      </c>
      <c r="D19" s="114">
        <v>4.2</v>
      </c>
      <c r="E19" s="117">
        <v>8</v>
      </c>
      <c r="F19" s="118">
        <v>0</v>
      </c>
      <c r="G19" s="121">
        <v>8</v>
      </c>
      <c r="H19" s="122">
        <v>5</v>
      </c>
      <c r="I19" s="125">
        <v>1</v>
      </c>
      <c r="J19" s="43">
        <v>2</v>
      </c>
      <c r="K19" s="43">
        <v>1</v>
      </c>
      <c r="L19" s="126">
        <v>2</v>
      </c>
      <c r="M19" s="127">
        <v>1</v>
      </c>
      <c r="N19" s="44">
        <v>1</v>
      </c>
      <c r="O19" s="44" t="s">
        <v>127</v>
      </c>
      <c r="P19" s="44">
        <v>0</v>
      </c>
      <c r="Q19" s="44" t="s">
        <v>127</v>
      </c>
      <c r="R19" s="44">
        <v>0</v>
      </c>
      <c r="S19" s="44">
        <v>1</v>
      </c>
      <c r="T19" s="128">
        <v>1</v>
      </c>
      <c r="U19" s="130">
        <f t="shared" si="0"/>
        <v>15.2</v>
      </c>
    </row>
    <row r="20" spans="1:21" ht="15">
      <c r="A20" s="108">
        <v>16</v>
      </c>
      <c r="B20" s="110" t="s">
        <v>126</v>
      </c>
      <c r="C20" s="113">
        <v>6</v>
      </c>
      <c r="D20" s="114">
        <v>5</v>
      </c>
      <c r="E20" s="117">
        <v>156</v>
      </c>
      <c r="F20" s="118">
        <v>5</v>
      </c>
      <c r="G20" s="121">
        <v>6</v>
      </c>
      <c r="H20" s="122">
        <v>5</v>
      </c>
      <c r="I20" s="125">
        <v>5</v>
      </c>
      <c r="J20" s="43">
        <v>2</v>
      </c>
      <c r="K20" s="43">
        <v>0</v>
      </c>
      <c r="L20" s="126">
        <v>0</v>
      </c>
      <c r="M20" s="127">
        <v>48</v>
      </c>
      <c r="N20" s="44">
        <v>1</v>
      </c>
      <c r="O20" s="44">
        <v>11</v>
      </c>
      <c r="P20" s="44">
        <v>1</v>
      </c>
      <c r="Q20" s="44">
        <v>1</v>
      </c>
      <c r="R20" s="44">
        <v>1</v>
      </c>
      <c r="S20" s="44">
        <v>1</v>
      </c>
      <c r="T20" s="128">
        <v>1</v>
      </c>
      <c r="U20" s="130">
        <f t="shared" si="0"/>
        <v>21</v>
      </c>
    </row>
    <row r="21" spans="1:21" ht="15">
      <c r="A21" s="108">
        <v>17</v>
      </c>
      <c r="B21" s="110" t="s">
        <v>17</v>
      </c>
      <c r="C21" s="113">
        <v>0</v>
      </c>
      <c r="D21" s="114">
        <v>0</v>
      </c>
      <c r="E21" s="117">
        <v>122</v>
      </c>
      <c r="F21" s="118">
        <v>5</v>
      </c>
      <c r="G21" s="121">
        <v>0</v>
      </c>
      <c r="H21" s="122">
        <v>0</v>
      </c>
      <c r="I21" s="125">
        <v>4</v>
      </c>
      <c r="J21" s="43">
        <v>2</v>
      </c>
      <c r="K21" s="43">
        <v>0</v>
      </c>
      <c r="L21" s="126">
        <v>0</v>
      </c>
      <c r="M21" s="127">
        <v>35</v>
      </c>
      <c r="N21" s="44">
        <v>1</v>
      </c>
      <c r="O21" s="150">
        <v>3</v>
      </c>
      <c r="P21" s="150">
        <v>1</v>
      </c>
      <c r="Q21" s="44" t="s">
        <v>127</v>
      </c>
      <c r="R21" s="44">
        <v>0</v>
      </c>
      <c r="S21" s="44">
        <v>1</v>
      </c>
      <c r="T21" s="128">
        <v>1</v>
      </c>
      <c r="U21" s="130">
        <f t="shared" si="0"/>
        <v>10</v>
      </c>
    </row>
    <row r="22" spans="1:21" ht="15">
      <c r="A22" s="108">
        <v>18</v>
      </c>
      <c r="B22" s="110" t="s">
        <v>18</v>
      </c>
      <c r="C22" s="113">
        <v>1</v>
      </c>
      <c r="D22" s="114">
        <v>0.8</v>
      </c>
      <c r="E22" s="117">
        <v>149</v>
      </c>
      <c r="F22" s="118">
        <v>5</v>
      </c>
      <c r="G22" s="121">
        <v>6</v>
      </c>
      <c r="H22" s="122">
        <v>5</v>
      </c>
      <c r="I22" s="125">
        <v>3</v>
      </c>
      <c r="J22" s="43">
        <v>2</v>
      </c>
      <c r="K22" s="43">
        <v>0</v>
      </c>
      <c r="L22" s="126">
        <v>0</v>
      </c>
      <c r="M22" s="127">
        <v>19</v>
      </c>
      <c r="N22" s="44">
        <v>1</v>
      </c>
      <c r="O22" s="44" t="s">
        <v>127</v>
      </c>
      <c r="P22" s="44">
        <v>0</v>
      </c>
      <c r="Q22" s="44">
        <v>1</v>
      </c>
      <c r="R22" s="44">
        <v>1</v>
      </c>
      <c r="S22" s="44">
        <v>1</v>
      </c>
      <c r="T22" s="128">
        <v>1</v>
      </c>
      <c r="U22" s="130">
        <f t="shared" si="0"/>
        <v>15.8</v>
      </c>
    </row>
    <row r="23" spans="1:21" ht="15">
      <c r="A23" s="108">
        <v>19</v>
      </c>
      <c r="B23" s="110" t="s">
        <v>19</v>
      </c>
      <c r="C23" s="113">
        <v>5</v>
      </c>
      <c r="D23" s="114">
        <v>4.2</v>
      </c>
      <c r="E23" s="117">
        <v>251</v>
      </c>
      <c r="F23" s="118">
        <v>7</v>
      </c>
      <c r="G23" s="121">
        <v>3</v>
      </c>
      <c r="H23" s="122">
        <v>2.5</v>
      </c>
      <c r="I23" s="125">
        <v>4</v>
      </c>
      <c r="J23" s="43">
        <v>2</v>
      </c>
      <c r="K23" s="43">
        <v>1</v>
      </c>
      <c r="L23" s="126">
        <v>2</v>
      </c>
      <c r="M23" s="127">
        <v>14</v>
      </c>
      <c r="N23" s="44">
        <v>1</v>
      </c>
      <c r="O23" s="44">
        <v>3</v>
      </c>
      <c r="P23" s="44">
        <v>1</v>
      </c>
      <c r="Q23" s="44">
        <v>1</v>
      </c>
      <c r="R23" s="44">
        <v>1</v>
      </c>
      <c r="S23" s="44">
        <v>4</v>
      </c>
      <c r="T23" s="128">
        <v>1</v>
      </c>
      <c r="U23" s="130">
        <f t="shared" si="0"/>
        <v>21.7</v>
      </c>
    </row>
    <row r="24" spans="1:47" ht="15">
      <c r="A24" s="108">
        <v>20</v>
      </c>
      <c r="B24" s="110" t="s">
        <v>20</v>
      </c>
      <c r="C24" s="113">
        <v>4</v>
      </c>
      <c r="D24" s="114">
        <v>3.3</v>
      </c>
      <c r="E24" s="117">
        <v>121</v>
      </c>
      <c r="F24" s="118">
        <v>5</v>
      </c>
      <c r="G24" s="121">
        <v>2</v>
      </c>
      <c r="H24" s="122">
        <v>1.7</v>
      </c>
      <c r="I24" s="146">
        <v>12</v>
      </c>
      <c r="J24" s="43">
        <v>2</v>
      </c>
      <c r="K24" s="43">
        <v>1</v>
      </c>
      <c r="L24" s="126">
        <v>2</v>
      </c>
      <c r="M24" s="127">
        <v>3</v>
      </c>
      <c r="N24" s="44">
        <v>1</v>
      </c>
      <c r="O24" s="44">
        <v>4</v>
      </c>
      <c r="P24" s="44">
        <v>1</v>
      </c>
      <c r="Q24" s="44" t="s">
        <v>127</v>
      </c>
      <c r="R24" s="44">
        <v>0</v>
      </c>
      <c r="S24" s="44">
        <v>15</v>
      </c>
      <c r="T24" s="128">
        <v>1</v>
      </c>
      <c r="U24" s="130">
        <f t="shared" si="0"/>
        <v>17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ht="15">
      <c r="A25" s="108">
        <v>21</v>
      </c>
      <c r="B25" s="110" t="s">
        <v>21</v>
      </c>
      <c r="C25" s="113">
        <v>17</v>
      </c>
      <c r="D25" s="114">
        <v>5</v>
      </c>
      <c r="E25" s="117">
        <v>339</v>
      </c>
      <c r="F25" s="118">
        <v>7</v>
      </c>
      <c r="G25" s="121" t="s">
        <v>127</v>
      </c>
      <c r="H25" s="122">
        <v>0</v>
      </c>
      <c r="I25" s="125">
        <v>0</v>
      </c>
      <c r="J25" s="43">
        <v>0</v>
      </c>
      <c r="K25" s="43">
        <v>0</v>
      </c>
      <c r="L25" s="126">
        <v>0</v>
      </c>
      <c r="M25" s="127">
        <v>29</v>
      </c>
      <c r="N25" s="44">
        <v>1</v>
      </c>
      <c r="O25" s="44">
        <v>1</v>
      </c>
      <c r="P25" s="44">
        <v>1</v>
      </c>
      <c r="Q25" s="44" t="s">
        <v>127</v>
      </c>
      <c r="R25" s="44">
        <v>0</v>
      </c>
      <c r="S25" s="44">
        <v>28</v>
      </c>
      <c r="T25" s="128">
        <v>1</v>
      </c>
      <c r="U25" s="130">
        <f t="shared" si="0"/>
        <v>15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5">
      <c r="A26" s="108">
        <v>22</v>
      </c>
      <c r="B26" s="110" t="s">
        <v>22</v>
      </c>
      <c r="C26" s="113">
        <v>4</v>
      </c>
      <c r="D26" s="114">
        <v>3.3</v>
      </c>
      <c r="E26" s="117">
        <v>47</v>
      </c>
      <c r="F26" s="118">
        <v>1</v>
      </c>
      <c r="G26" s="121">
        <v>5</v>
      </c>
      <c r="H26" s="122">
        <v>4</v>
      </c>
      <c r="I26" s="125">
        <v>6</v>
      </c>
      <c r="J26" s="43">
        <v>2</v>
      </c>
      <c r="K26" s="43">
        <v>2</v>
      </c>
      <c r="L26" s="126">
        <v>2</v>
      </c>
      <c r="M26" s="127">
        <v>31</v>
      </c>
      <c r="N26" s="44">
        <v>1</v>
      </c>
      <c r="O26" s="44">
        <v>1</v>
      </c>
      <c r="P26" s="44">
        <v>1</v>
      </c>
      <c r="Q26" s="44">
        <v>2</v>
      </c>
      <c r="R26" s="44">
        <v>1</v>
      </c>
      <c r="S26" s="44">
        <v>1</v>
      </c>
      <c r="T26" s="128">
        <v>1</v>
      </c>
      <c r="U26" s="130">
        <f t="shared" si="0"/>
        <v>16.3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15">
      <c r="A27" s="108">
        <v>23</v>
      </c>
      <c r="B27" s="110" t="s">
        <v>23</v>
      </c>
      <c r="C27" s="113">
        <v>15</v>
      </c>
      <c r="D27" s="114">
        <v>5</v>
      </c>
      <c r="E27" s="117">
        <v>175</v>
      </c>
      <c r="F27" s="118">
        <v>5</v>
      </c>
      <c r="G27" s="121">
        <v>6</v>
      </c>
      <c r="H27" s="122">
        <v>5</v>
      </c>
      <c r="I27" s="125">
        <v>2</v>
      </c>
      <c r="J27" s="43">
        <v>2</v>
      </c>
      <c r="K27" s="43">
        <v>1</v>
      </c>
      <c r="L27" s="126">
        <v>2</v>
      </c>
      <c r="M27" s="127">
        <v>26</v>
      </c>
      <c r="N27" s="44">
        <v>1</v>
      </c>
      <c r="O27" s="44">
        <v>2</v>
      </c>
      <c r="P27" s="44">
        <v>1</v>
      </c>
      <c r="Q27" s="44">
        <v>1</v>
      </c>
      <c r="R27" s="44">
        <v>1</v>
      </c>
      <c r="S27" s="44">
        <v>1</v>
      </c>
      <c r="T27" s="128">
        <v>1</v>
      </c>
      <c r="U27" s="130">
        <f t="shared" si="0"/>
        <v>23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ht="15">
      <c r="A28" s="108">
        <v>24</v>
      </c>
      <c r="B28" s="110" t="s">
        <v>202</v>
      </c>
      <c r="C28" s="113">
        <v>0</v>
      </c>
      <c r="D28" s="114">
        <v>0</v>
      </c>
      <c r="E28" s="117">
        <v>115</v>
      </c>
      <c r="F28" s="118">
        <v>5</v>
      </c>
      <c r="G28" s="121">
        <v>6</v>
      </c>
      <c r="H28" s="122">
        <v>5</v>
      </c>
      <c r="I28" s="125">
        <v>8</v>
      </c>
      <c r="J28" s="43">
        <v>2</v>
      </c>
      <c r="K28" s="43">
        <v>1</v>
      </c>
      <c r="L28" s="126">
        <v>2</v>
      </c>
      <c r="M28" s="127">
        <v>25</v>
      </c>
      <c r="N28" s="44">
        <v>1</v>
      </c>
      <c r="O28" s="44">
        <v>2</v>
      </c>
      <c r="P28" s="44">
        <v>1</v>
      </c>
      <c r="Q28" s="44">
        <v>2</v>
      </c>
      <c r="R28" s="44">
        <v>1</v>
      </c>
      <c r="S28" s="44">
        <v>1</v>
      </c>
      <c r="T28" s="128">
        <v>1</v>
      </c>
      <c r="U28" s="130">
        <f t="shared" si="0"/>
        <v>18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5">
      <c r="A29" s="108">
        <v>25</v>
      </c>
      <c r="B29" s="110" t="s">
        <v>25</v>
      </c>
      <c r="C29" s="113">
        <v>8</v>
      </c>
      <c r="D29" s="114">
        <v>5</v>
      </c>
      <c r="E29" s="117">
        <v>245</v>
      </c>
      <c r="F29" s="118">
        <v>7</v>
      </c>
      <c r="G29" s="121">
        <v>4</v>
      </c>
      <c r="H29" s="122">
        <v>4.2</v>
      </c>
      <c r="I29" s="125">
        <v>3</v>
      </c>
      <c r="J29" s="43">
        <v>2</v>
      </c>
      <c r="K29" s="43">
        <v>2</v>
      </c>
      <c r="L29" s="126">
        <v>2</v>
      </c>
      <c r="M29" s="127">
        <v>4</v>
      </c>
      <c r="N29" s="44">
        <v>1</v>
      </c>
      <c r="O29" s="44">
        <v>1</v>
      </c>
      <c r="P29" s="44">
        <v>1</v>
      </c>
      <c r="Q29" s="44">
        <v>2</v>
      </c>
      <c r="R29" s="44">
        <v>1</v>
      </c>
      <c r="S29" s="44">
        <v>53</v>
      </c>
      <c r="T29" s="128">
        <v>1</v>
      </c>
      <c r="U29" s="130">
        <f t="shared" si="0"/>
        <v>24.2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275" customFormat="1" ht="15">
      <c r="A30" s="272"/>
      <c r="B30" s="273" t="s">
        <v>280</v>
      </c>
      <c r="C30" s="272">
        <v>6</v>
      </c>
      <c r="D30" s="273">
        <v>3.5</v>
      </c>
      <c r="E30" s="272">
        <v>152</v>
      </c>
      <c r="F30" s="273">
        <v>4</v>
      </c>
      <c r="G30" s="272">
        <v>8</v>
      </c>
      <c r="H30" s="273">
        <v>3.6</v>
      </c>
      <c r="I30" s="272">
        <v>8</v>
      </c>
      <c r="J30" s="274">
        <v>1.8</v>
      </c>
      <c r="K30" s="274">
        <v>2</v>
      </c>
      <c r="L30" s="273">
        <v>1</v>
      </c>
      <c r="M30" s="272">
        <v>26</v>
      </c>
      <c r="N30" s="274">
        <v>1</v>
      </c>
      <c r="O30" s="274">
        <v>3</v>
      </c>
      <c r="P30" s="274">
        <v>0.9</v>
      </c>
      <c r="Q30" s="274">
        <v>2</v>
      </c>
      <c r="R30" s="274">
        <v>0.5</v>
      </c>
      <c r="S30" s="274">
        <v>9</v>
      </c>
      <c r="T30" s="273">
        <v>1</v>
      </c>
      <c r="U30" s="198">
        <f t="shared" si="0"/>
        <v>17.3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ht="15">
      <c r="A31" s="108">
        <v>27</v>
      </c>
      <c r="B31" s="110" t="s">
        <v>27</v>
      </c>
      <c r="C31" s="113">
        <v>4</v>
      </c>
      <c r="D31" s="114">
        <v>3.3</v>
      </c>
      <c r="E31" s="117">
        <v>79</v>
      </c>
      <c r="F31" s="118">
        <v>1</v>
      </c>
      <c r="G31" s="121">
        <v>2</v>
      </c>
      <c r="H31" s="122">
        <v>1.7</v>
      </c>
      <c r="I31" s="125">
        <v>12</v>
      </c>
      <c r="J31" s="43">
        <v>2</v>
      </c>
      <c r="K31" s="43">
        <v>2</v>
      </c>
      <c r="L31" s="126">
        <v>2</v>
      </c>
      <c r="M31" s="127">
        <v>8</v>
      </c>
      <c r="N31" s="44">
        <v>1</v>
      </c>
      <c r="O31" s="44" t="s">
        <v>127</v>
      </c>
      <c r="P31" s="44">
        <v>0</v>
      </c>
      <c r="Q31" s="44" t="s">
        <v>127</v>
      </c>
      <c r="R31" s="44">
        <v>0</v>
      </c>
      <c r="S31" s="44">
        <v>23</v>
      </c>
      <c r="T31" s="128">
        <v>1</v>
      </c>
      <c r="U31" s="130">
        <f t="shared" si="0"/>
        <v>12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ht="15">
      <c r="A32" s="108">
        <v>28</v>
      </c>
      <c r="B32" s="110" t="s">
        <v>28</v>
      </c>
      <c r="C32" s="113">
        <v>6</v>
      </c>
      <c r="D32" s="114">
        <v>5</v>
      </c>
      <c r="E32" s="117">
        <v>411</v>
      </c>
      <c r="F32" s="118">
        <v>7</v>
      </c>
      <c r="G32" s="121">
        <v>12</v>
      </c>
      <c r="H32" s="122">
        <v>5</v>
      </c>
      <c r="I32" s="125">
        <v>48</v>
      </c>
      <c r="J32" s="43">
        <v>2</v>
      </c>
      <c r="K32" s="43">
        <v>31</v>
      </c>
      <c r="L32" s="126">
        <v>2</v>
      </c>
      <c r="M32" s="127">
        <v>14</v>
      </c>
      <c r="N32" s="44">
        <v>1</v>
      </c>
      <c r="O32" s="44">
        <v>4</v>
      </c>
      <c r="P32" s="44">
        <v>1</v>
      </c>
      <c r="Q32" s="44">
        <v>3</v>
      </c>
      <c r="R32" s="44">
        <v>1</v>
      </c>
      <c r="S32" s="44">
        <v>3</v>
      </c>
      <c r="T32" s="128">
        <v>1</v>
      </c>
      <c r="U32" s="130">
        <f t="shared" si="0"/>
        <v>25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15">
      <c r="A33" s="108">
        <v>29</v>
      </c>
      <c r="B33" s="110" t="s">
        <v>29</v>
      </c>
      <c r="C33" s="140">
        <v>24</v>
      </c>
      <c r="D33" s="114">
        <v>5</v>
      </c>
      <c r="E33" s="117">
        <v>156</v>
      </c>
      <c r="F33" s="118">
        <v>5</v>
      </c>
      <c r="G33" s="121">
        <v>13</v>
      </c>
      <c r="H33" s="122">
        <v>5</v>
      </c>
      <c r="I33" s="125">
        <v>321</v>
      </c>
      <c r="J33" s="43">
        <v>2</v>
      </c>
      <c r="K33" s="43">
        <v>0</v>
      </c>
      <c r="L33" s="126">
        <v>0</v>
      </c>
      <c r="M33" s="127">
        <v>39</v>
      </c>
      <c r="N33" s="44">
        <v>1</v>
      </c>
      <c r="O33" s="44">
        <v>3</v>
      </c>
      <c r="P33" s="44">
        <v>1</v>
      </c>
      <c r="Q33" s="44">
        <v>1</v>
      </c>
      <c r="R33" s="44">
        <v>1</v>
      </c>
      <c r="S33" s="44">
        <v>9</v>
      </c>
      <c r="T33" s="128">
        <v>1</v>
      </c>
      <c r="U33" s="130">
        <f t="shared" si="0"/>
        <v>21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15">
      <c r="A34" s="108">
        <v>30</v>
      </c>
      <c r="B34" s="110" t="s">
        <v>30</v>
      </c>
      <c r="C34" s="113">
        <v>14</v>
      </c>
      <c r="D34" s="114">
        <v>5</v>
      </c>
      <c r="E34" s="117">
        <v>59</v>
      </c>
      <c r="F34" s="118">
        <v>1</v>
      </c>
      <c r="G34" s="121">
        <v>3</v>
      </c>
      <c r="H34" s="122">
        <v>2.5</v>
      </c>
      <c r="I34" s="125">
        <v>0</v>
      </c>
      <c r="J34" s="43">
        <v>0</v>
      </c>
      <c r="K34" s="43">
        <v>0</v>
      </c>
      <c r="L34" s="126">
        <v>0</v>
      </c>
      <c r="M34" s="127">
        <v>19</v>
      </c>
      <c r="N34" s="44">
        <v>1</v>
      </c>
      <c r="O34" s="44">
        <v>9</v>
      </c>
      <c r="P34" s="44">
        <v>1</v>
      </c>
      <c r="Q34" s="44">
        <v>1</v>
      </c>
      <c r="R34" s="44">
        <v>1</v>
      </c>
      <c r="S34" s="44">
        <v>12</v>
      </c>
      <c r="T34" s="128">
        <v>1</v>
      </c>
      <c r="U34" s="130">
        <f t="shared" si="0"/>
        <v>12.5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ht="24" customHeight="1">
      <c r="A35" s="108">
        <v>31</v>
      </c>
      <c r="B35" s="110" t="s">
        <v>31</v>
      </c>
      <c r="C35" s="113">
        <v>8</v>
      </c>
      <c r="D35" s="114">
        <v>5</v>
      </c>
      <c r="E35" s="117">
        <v>231</v>
      </c>
      <c r="F35" s="118">
        <v>7</v>
      </c>
      <c r="G35" s="121">
        <v>21</v>
      </c>
      <c r="H35" s="122">
        <v>5</v>
      </c>
      <c r="I35" s="125">
        <v>10</v>
      </c>
      <c r="J35" s="43">
        <v>2</v>
      </c>
      <c r="K35" s="43">
        <v>0</v>
      </c>
      <c r="L35" s="126">
        <v>0</v>
      </c>
      <c r="M35" s="127">
        <v>6</v>
      </c>
      <c r="N35" s="44">
        <v>1</v>
      </c>
      <c r="O35" s="243" t="s">
        <v>162</v>
      </c>
      <c r="P35" s="44">
        <v>1</v>
      </c>
      <c r="Q35" s="44">
        <v>2</v>
      </c>
      <c r="R35" s="44">
        <v>1</v>
      </c>
      <c r="S35" s="44">
        <v>9</v>
      </c>
      <c r="T35" s="128">
        <v>1</v>
      </c>
      <c r="U35" s="130">
        <f t="shared" si="0"/>
        <v>23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21" s="30" customFormat="1" ht="15">
      <c r="A36" s="272"/>
      <c r="B36" s="273" t="s">
        <v>281</v>
      </c>
      <c r="C36" s="272">
        <v>11</v>
      </c>
      <c r="D36" s="273">
        <v>4.7</v>
      </c>
      <c r="E36" s="272">
        <v>187</v>
      </c>
      <c r="F36" s="273">
        <v>4</v>
      </c>
      <c r="G36" s="272">
        <v>10</v>
      </c>
      <c r="H36" s="273">
        <v>3.8</v>
      </c>
      <c r="I36" s="272">
        <v>78</v>
      </c>
      <c r="J36" s="274">
        <v>1.6</v>
      </c>
      <c r="K36" s="274">
        <v>7</v>
      </c>
      <c r="L36" s="273">
        <v>0.8</v>
      </c>
      <c r="M36" s="272">
        <v>17</v>
      </c>
      <c r="N36" s="274">
        <v>1</v>
      </c>
      <c r="O36" s="274">
        <v>6</v>
      </c>
      <c r="P36" s="274">
        <v>0.8</v>
      </c>
      <c r="Q36" s="280">
        <v>1.75</v>
      </c>
      <c r="R36" s="274">
        <v>0.8</v>
      </c>
      <c r="S36" s="274">
        <v>11</v>
      </c>
      <c r="T36" s="273">
        <v>1</v>
      </c>
      <c r="U36" s="198">
        <f t="shared" si="0"/>
        <v>18.5</v>
      </c>
    </row>
    <row r="37" spans="1:21" s="30" customFormat="1" ht="15.75" thickBot="1">
      <c r="A37" s="276"/>
      <c r="B37" s="277" t="s">
        <v>33</v>
      </c>
      <c r="C37" s="278">
        <v>9</v>
      </c>
      <c r="D37" s="277">
        <v>4.1</v>
      </c>
      <c r="E37" s="276">
        <v>170</v>
      </c>
      <c r="F37" s="277">
        <v>4</v>
      </c>
      <c r="G37" s="276">
        <v>9</v>
      </c>
      <c r="H37" s="277">
        <v>3.7</v>
      </c>
      <c r="I37" s="276">
        <v>43</v>
      </c>
      <c r="J37" s="279">
        <f>(J30+J36)/2</f>
        <v>1.7000000000000002</v>
      </c>
      <c r="K37" s="279">
        <f aca="true" t="shared" si="1" ref="K37:T37">(K30+K36)/2</f>
        <v>4.5</v>
      </c>
      <c r="L37" s="279">
        <f t="shared" si="1"/>
        <v>0.9</v>
      </c>
      <c r="M37" s="279">
        <f t="shared" si="1"/>
        <v>21.5</v>
      </c>
      <c r="N37" s="279">
        <f t="shared" si="1"/>
        <v>1</v>
      </c>
      <c r="O37" s="279">
        <f t="shared" si="1"/>
        <v>4.5</v>
      </c>
      <c r="P37" s="279">
        <f t="shared" si="1"/>
        <v>0.8500000000000001</v>
      </c>
      <c r="Q37" s="279">
        <f t="shared" si="1"/>
        <v>1.875</v>
      </c>
      <c r="R37" s="279">
        <f t="shared" si="1"/>
        <v>0.65</v>
      </c>
      <c r="S37" s="279">
        <f t="shared" si="1"/>
        <v>10</v>
      </c>
      <c r="T37" s="279">
        <f t="shared" si="1"/>
        <v>1</v>
      </c>
      <c r="U37" s="271">
        <f t="shared" si="0"/>
        <v>17.9</v>
      </c>
    </row>
    <row r="38" spans="7:8" ht="15">
      <c r="G38" s="38"/>
      <c r="H38" s="38"/>
    </row>
    <row r="39" spans="13:22" ht="15"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3:22" ht="15"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3:22" ht="15"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3:22" ht="15"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3:22" ht="15"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3:22" ht="15"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3:22" ht="15"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3:22" ht="15"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3:22" ht="15"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3:22" ht="15"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3:22" ht="15"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3:22" ht="15"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3:22" ht="15"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3:22" ht="15"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3:22" ht="15"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3:22" ht="15"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3:22" ht="15"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3:22" ht="15"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3:22" ht="15"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3:22" ht="15"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3:22" ht="15"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3:22" ht="15"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3:22" ht="15"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3:22" ht="15"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3:22" ht="15"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3:22" ht="15"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3:22" ht="15"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3:22" ht="15"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3:22" ht="15"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3:22" ht="15"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3:22" ht="15"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3:22" ht="15"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3:22" ht="15"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3:22" ht="15"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3:22" ht="15"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3:22" ht="15"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3:22" ht="15"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3:22" ht="15"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3:22" ht="15"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3:22" ht="15"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3:22" ht="15"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3:22" ht="15"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3:22" ht="15"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3:22" ht="15"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3:22" ht="15"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3:22" ht="15"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3:22" ht="15"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3:22" ht="15"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3:22" ht="15"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3:22" ht="15"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3:22" ht="15"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3:22" ht="15"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3:22" ht="15"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3:22" ht="15"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3:22" ht="15"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3:22" ht="15"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3:22" ht="15"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3:22" ht="15"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3:22" ht="15"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3:22" ht="15"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3:22" ht="15"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3:22" ht="15"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3:22" ht="15.75" thickBot="1"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3:22" ht="315.75" thickBot="1">
      <c r="C102" s="31" t="s">
        <v>49</v>
      </c>
      <c r="D102" s="35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3:22" ht="120.75" thickBot="1">
      <c r="C103" s="3" t="s">
        <v>50</v>
      </c>
      <c r="D103" s="5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3:22" ht="150.75" thickBot="1">
      <c r="C104" s="3" t="s">
        <v>51</v>
      </c>
      <c r="D104" s="5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3:22" ht="90.75" thickBot="1">
      <c r="C105" s="32" t="s">
        <v>52</v>
      </c>
      <c r="D105" s="35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3:22" ht="75.75" thickBot="1">
      <c r="C106" s="32" t="s">
        <v>53</v>
      </c>
      <c r="D106" s="35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3:22" ht="135.75" thickBot="1">
      <c r="C107" s="33" t="s">
        <v>54</v>
      </c>
      <c r="D107" s="3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3:22" ht="105.75" thickBot="1">
      <c r="C108" s="33" t="s">
        <v>55</v>
      </c>
      <c r="D108" s="3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3:22" ht="60.75" thickBot="1">
      <c r="C109" s="33" t="s">
        <v>56</v>
      </c>
      <c r="D109" s="3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3:4" ht="225.75" thickBot="1">
      <c r="C110" s="33" t="s">
        <v>57</v>
      </c>
      <c r="D110" s="36"/>
    </row>
    <row r="111" spans="3:4" ht="30.75" thickBot="1">
      <c r="C111" s="3" t="s">
        <v>58</v>
      </c>
      <c r="D111" s="5"/>
    </row>
  </sheetData>
  <sheetProtection/>
  <mergeCells count="20">
    <mergeCell ref="M2:N2"/>
    <mergeCell ref="O2:P2"/>
    <mergeCell ref="Q2:R2"/>
    <mergeCell ref="S2:T2"/>
    <mergeCell ref="B1:B3"/>
    <mergeCell ref="U1:U2"/>
    <mergeCell ref="M1:T1"/>
    <mergeCell ref="C3:D3"/>
    <mergeCell ref="E3:F3"/>
    <mergeCell ref="G3:H3"/>
    <mergeCell ref="I1:L2"/>
    <mergeCell ref="G1:H2"/>
    <mergeCell ref="E1:F2"/>
    <mergeCell ref="C1:D2"/>
    <mergeCell ref="M3:N3"/>
    <mergeCell ref="O3:P3"/>
    <mergeCell ref="Q3:R3"/>
    <mergeCell ref="S3:T3"/>
    <mergeCell ref="K3:L3"/>
    <mergeCell ref="I3:J3"/>
  </mergeCells>
  <printOptions/>
  <pageMargins left="0.31496062992125984" right="0.11811023622047245" top="0.35433070866141736" bottom="0.35433070866141736" header="0.11811023622047245" footer="0.11811023622047245"/>
  <pageSetup fitToHeight="1" fitToWidth="1" horizontalDpi="600" verticalDpi="600" orientation="landscape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8"/>
  <sheetViews>
    <sheetView zoomScale="90" zoomScaleNormal="90" zoomScalePageLayoutView="0" workbookViewId="0" topLeftCell="A6">
      <selection activeCell="Q29" sqref="Q29"/>
    </sheetView>
  </sheetViews>
  <sheetFormatPr defaultColWidth="9.140625" defaultRowHeight="15"/>
  <cols>
    <col min="1" max="1" width="6.28125" style="0" customWidth="1"/>
    <col min="2" max="2" width="19.140625" style="187" customWidth="1"/>
    <col min="3" max="3" width="9.8515625" style="0" customWidth="1"/>
    <col min="4" max="4" width="6.7109375" style="6" customWidth="1"/>
    <col min="5" max="5" width="15.421875" style="0" customWidth="1"/>
    <col min="6" max="6" width="11.8515625" style="6" customWidth="1"/>
    <col min="7" max="7" width="24.8515625" style="0" customWidth="1"/>
    <col min="10" max="10" width="16.140625" style="0" customWidth="1"/>
    <col min="12" max="12" width="16.421875" style="0" customWidth="1"/>
    <col min="14" max="14" width="18.421875" style="0" customWidth="1"/>
    <col min="16" max="16" width="10.28125" style="30" customWidth="1"/>
  </cols>
  <sheetData>
    <row r="1" ht="15.75" thickBot="1"/>
    <row r="2" spans="1:16" ht="41.25" customHeight="1">
      <c r="A2" s="60"/>
      <c r="B2" s="409"/>
      <c r="C2" s="385" t="s">
        <v>74</v>
      </c>
      <c r="D2" s="386"/>
      <c r="E2" s="381" t="s">
        <v>75</v>
      </c>
      <c r="F2" s="382"/>
      <c r="G2" s="377" t="s">
        <v>76</v>
      </c>
      <c r="H2" s="402"/>
      <c r="I2" s="378"/>
      <c r="J2" s="371" t="s">
        <v>79</v>
      </c>
      <c r="K2" s="373"/>
      <c r="L2" s="422" t="s">
        <v>84</v>
      </c>
      <c r="M2" s="423"/>
      <c r="N2" s="423"/>
      <c r="O2" s="424"/>
      <c r="P2" s="360" t="s">
        <v>58</v>
      </c>
    </row>
    <row r="3" spans="1:16" s="6" customFormat="1" ht="52.5" customHeight="1">
      <c r="A3" s="60"/>
      <c r="B3" s="410"/>
      <c r="C3" s="387"/>
      <c r="D3" s="388"/>
      <c r="E3" s="383"/>
      <c r="F3" s="384"/>
      <c r="G3" s="379"/>
      <c r="H3" s="403"/>
      <c r="I3" s="380"/>
      <c r="J3" s="374"/>
      <c r="K3" s="376"/>
      <c r="L3" s="425" t="s">
        <v>97</v>
      </c>
      <c r="M3" s="426"/>
      <c r="N3" s="426" t="s">
        <v>132</v>
      </c>
      <c r="O3" s="427"/>
      <c r="P3" s="407"/>
    </row>
    <row r="4" spans="1:16" s="6" customFormat="1" ht="42" customHeight="1">
      <c r="A4" s="60"/>
      <c r="B4" s="411"/>
      <c r="C4" s="365" t="s">
        <v>92</v>
      </c>
      <c r="D4" s="366"/>
      <c r="E4" s="404" t="s">
        <v>93</v>
      </c>
      <c r="F4" s="405"/>
      <c r="G4" s="369" t="s">
        <v>92</v>
      </c>
      <c r="H4" s="406"/>
      <c r="I4" s="370"/>
      <c r="J4" s="418" t="s">
        <v>134</v>
      </c>
      <c r="K4" s="419"/>
      <c r="L4" s="425" t="s">
        <v>71</v>
      </c>
      <c r="M4" s="426"/>
      <c r="N4" s="420" t="s">
        <v>135</v>
      </c>
      <c r="O4" s="421"/>
      <c r="P4" s="407"/>
    </row>
    <row r="5" spans="1:16" ht="51" customHeight="1" thickBot="1">
      <c r="A5" s="42"/>
      <c r="B5" s="188" t="s">
        <v>59</v>
      </c>
      <c r="C5" s="82" t="s">
        <v>91</v>
      </c>
      <c r="D5" s="83" t="s">
        <v>63</v>
      </c>
      <c r="E5" s="84" t="s">
        <v>130</v>
      </c>
      <c r="F5" s="85" t="s">
        <v>63</v>
      </c>
      <c r="G5" s="86" t="s">
        <v>95</v>
      </c>
      <c r="H5" s="87" t="s">
        <v>130</v>
      </c>
      <c r="I5" s="88" t="s">
        <v>63</v>
      </c>
      <c r="J5" s="90" t="s">
        <v>96</v>
      </c>
      <c r="K5" s="91" t="s">
        <v>63</v>
      </c>
      <c r="L5" s="155" t="s">
        <v>133</v>
      </c>
      <c r="M5" s="92" t="s">
        <v>63</v>
      </c>
      <c r="N5" s="154" t="s">
        <v>131</v>
      </c>
      <c r="O5" s="93" t="s">
        <v>63</v>
      </c>
      <c r="P5" s="408"/>
    </row>
    <row r="6" spans="1:16" ht="15">
      <c r="A6" s="42">
        <v>1</v>
      </c>
      <c r="B6" s="189" t="s">
        <v>1</v>
      </c>
      <c r="C6" s="61" t="s">
        <v>127</v>
      </c>
      <c r="D6" s="63">
        <v>0</v>
      </c>
      <c r="E6" s="67" t="s">
        <v>127</v>
      </c>
      <c r="F6" s="68">
        <v>0</v>
      </c>
      <c r="G6" s="72" t="s">
        <v>127</v>
      </c>
      <c r="H6" s="89">
        <v>0</v>
      </c>
      <c r="I6" s="71">
        <v>0</v>
      </c>
      <c r="J6" s="75" t="s">
        <v>141</v>
      </c>
      <c r="K6" s="74">
        <v>5</v>
      </c>
      <c r="L6" s="78" t="s">
        <v>142</v>
      </c>
      <c r="M6" s="94">
        <v>1</v>
      </c>
      <c r="N6" s="94" t="s">
        <v>90</v>
      </c>
      <c r="O6" s="77">
        <v>1</v>
      </c>
      <c r="P6" s="131">
        <f aca="true" t="shared" si="0" ref="P6:P29">D6+F6+I6+K6+M6+O6</f>
        <v>7</v>
      </c>
    </row>
    <row r="7" spans="1:16" ht="15">
      <c r="A7" s="42">
        <v>2</v>
      </c>
      <c r="B7" s="189" t="s">
        <v>2</v>
      </c>
      <c r="C7" s="61" t="s">
        <v>127</v>
      </c>
      <c r="D7" s="63">
        <v>0</v>
      </c>
      <c r="E7" s="67" t="s">
        <v>127</v>
      </c>
      <c r="F7" s="68">
        <v>0</v>
      </c>
      <c r="G7" s="72" t="s">
        <v>127</v>
      </c>
      <c r="H7" s="89">
        <v>0</v>
      </c>
      <c r="I7" s="71">
        <v>0</v>
      </c>
      <c r="J7" s="75" t="s">
        <v>141</v>
      </c>
      <c r="K7" s="74">
        <v>5</v>
      </c>
      <c r="L7" s="78" t="s">
        <v>142</v>
      </c>
      <c r="M7" s="94">
        <v>1</v>
      </c>
      <c r="N7" s="94" t="s">
        <v>143</v>
      </c>
      <c r="O7" s="77">
        <v>2</v>
      </c>
      <c r="P7" s="131">
        <f t="shared" si="0"/>
        <v>8</v>
      </c>
    </row>
    <row r="8" spans="1:16" ht="15">
      <c r="A8" s="42">
        <v>3</v>
      </c>
      <c r="B8" s="189" t="s">
        <v>3</v>
      </c>
      <c r="C8" s="61" t="s">
        <v>127</v>
      </c>
      <c r="D8" s="63">
        <v>0</v>
      </c>
      <c r="E8" s="67" t="s">
        <v>127</v>
      </c>
      <c r="F8" s="68">
        <v>0</v>
      </c>
      <c r="G8" s="72" t="s">
        <v>127</v>
      </c>
      <c r="H8" s="89">
        <v>0</v>
      </c>
      <c r="I8" s="71">
        <v>0</v>
      </c>
      <c r="J8" s="75" t="s">
        <v>141</v>
      </c>
      <c r="K8" s="74">
        <v>5</v>
      </c>
      <c r="L8" s="78" t="s">
        <v>142</v>
      </c>
      <c r="M8" s="94">
        <v>1</v>
      </c>
      <c r="N8" s="94" t="s">
        <v>143</v>
      </c>
      <c r="O8" s="77">
        <v>2</v>
      </c>
      <c r="P8" s="131">
        <f t="shared" si="0"/>
        <v>8</v>
      </c>
    </row>
    <row r="9" spans="1:16" ht="15">
      <c r="A9" s="42">
        <v>4</v>
      </c>
      <c r="B9" s="189" t="s">
        <v>4</v>
      </c>
      <c r="C9" s="61" t="s">
        <v>127</v>
      </c>
      <c r="D9" s="63">
        <v>0</v>
      </c>
      <c r="E9" s="67" t="s">
        <v>127</v>
      </c>
      <c r="F9" s="68">
        <v>0</v>
      </c>
      <c r="G9" s="72" t="s">
        <v>127</v>
      </c>
      <c r="H9" s="89">
        <v>0</v>
      </c>
      <c r="I9" s="71">
        <v>0</v>
      </c>
      <c r="J9" s="75" t="s">
        <v>141</v>
      </c>
      <c r="K9" s="74">
        <v>5</v>
      </c>
      <c r="L9" s="78" t="s">
        <v>142</v>
      </c>
      <c r="M9" s="94">
        <v>1</v>
      </c>
      <c r="N9" s="94" t="s">
        <v>143</v>
      </c>
      <c r="O9" s="77">
        <v>2</v>
      </c>
      <c r="P9" s="131">
        <f t="shared" si="0"/>
        <v>8</v>
      </c>
    </row>
    <row r="10" spans="1:16" ht="15">
      <c r="A10" s="42">
        <v>5</v>
      </c>
      <c r="B10" s="189" t="s">
        <v>5</v>
      </c>
      <c r="C10" s="61" t="s">
        <v>127</v>
      </c>
      <c r="D10" s="63">
        <v>0</v>
      </c>
      <c r="E10" s="67" t="s">
        <v>127</v>
      </c>
      <c r="F10" s="68">
        <v>0</v>
      </c>
      <c r="G10" s="72" t="s">
        <v>127</v>
      </c>
      <c r="H10" s="89">
        <v>0</v>
      </c>
      <c r="I10" s="71">
        <v>0</v>
      </c>
      <c r="J10" s="75" t="s">
        <v>141</v>
      </c>
      <c r="K10" s="74">
        <v>5</v>
      </c>
      <c r="L10" s="78" t="s">
        <v>142</v>
      </c>
      <c r="M10" s="94">
        <v>1</v>
      </c>
      <c r="N10" s="94" t="s">
        <v>226</v>
      </c>
      <c r="O10" s="77">
        <v>2</v>
      </c>
      <c r="P10" s="131">
        <f t="shared" si="0"/>
        <v>8</v>
      </c>
    </row>
    <row r="11" spans="1:16" ht="15">
      <c r="A11" s="42">
        <v>6</v>
      </c>
      <c r="B11" s="189" t="s">
        <v>6</v>
      </c>
      <c r="C11" s="61" t="s">
        <v>127</v>
      </c>
      <c r="D11" s="63">
        <v>0</v>
      </c>
      <c r="E11" s="67" t="s">
        <v>127</v>
      </c>
      <c r="F11" s="68">
        <v>0</v>
      </c>
      <c r="G11" s="72" t="s">
        <v>127</v>
      </c>
      <c r="H11" s="89">
        <v>0</v>
      </c>
      <c r="I11" s="71">
        <v>0</v>
      </c>
      <c r="J11" s="75" t="s">
        <v>141</v>
      </c>
      <c r="K11" s="74">
        <v>5</v>
      </c>
      <c r="L11" s="78" t="s">
        <v>142</v>
      </c>
      <c r="M11" s="94">
        <v>1</v>
      </c>
      <c r="N11" s="94" t="s">
        <v>143</v>
      </c>
      <c r="O11" s="77">
        <v>2</v>
      </c>
      <c r="P11" s="131">
        <f t="shared" si="0"/>
        <v>8</v>
      </c>
    </row>
    <row r="12" spans="1:16" ht="15">
      <c r="A12" s="42">
        <v>7</v>
      </c>
      <c r="B12" s="189" t="s">
        <v>7</v>
      </c>
      <c r="C12" s="61" t="s">
        <v>127</v>
      </c>
      <c r="D12" s="63">
        <v>0</v>
      </c>
      <c r="E12" s="67" t="s">
        <v>127</v>
      </c>
      <c r="F12" s="68">
        <v>0</v>
      </c>
      <c r="G12" s="72" t="s">
        <v>127</v>
      </c>
      <c r="H12" s="89">
        <v>0</v>
      </c>
      <c r="I12" s="71">
        <v>0</v>
      </c>
      <c r="J12" s="75" t="s">
        <v>141</v>
      </c>
      <c r="K12" s="74">
        <v>5</v>
      </c>
      <c r="L12" s="78" t="s">
        <v>142</v>
      </c>
      <c r="M12" s="94">
        <v>1</v>
      </c>
      <c r="N12" s="94" t="s">
        <v>143</v>
      </c>
      <c r="O12" s="77">
        <v>2</v>
      </c>
      <c r="P12" s="131">
        <f t="shared" si="0"/>
        <v>8</v>
      </c>
    </row>
    <row r="13" spans="1:16" ht="15">
      <c r="A13" s="42">
        <v>8</v>
      </c>
      <c r="B13" s="189" t="s">
        <v>8</v>
      </c>
      <c r="C13" s="61" t="s">
        <v>125</v>
      </c>
      <c r="D13" s="63">
        <v>5</v>
      </c>
      <c r="E13" s="67">
        <v>1</v>
      </c>
      <c r="F13" s="68">
        <v>4</v>
      </c>
      <c r="G13" s="72" t="s">
        <v>127</v>
      </c>
      <c r="H13" s="89">
        <v>0</v>
      </c>
      <c r="I13" s="71">
        <v>0</v>
      </c>
      <c r="J13" s="75" t="s">
        <v>141</v>
      </c>
      <c r="K13" s="74">
        <v>5</v>
      </c>
      <c r="L13" s="78" t="s">
        <v>142</v>
      </c>
      <c r="M13" s="94">
        <v>1</v>
      </c>
      <c r="N13" s="94" t="s">
        <v>216</v>
      </c>
      <c r="O13" s="77">
        <v>2</v>
      </c>
      <c r="P13" s="131">
        <f t="shared" si="0"/>
        <v>17</v>
      </c>
    </row>
    <row r="14" spans="1:16" ht="15">
      <c r="A14" s="42">
        <v>9</v>
      </c>
      <c r="B14" s="189" t="s">
        <v>9</v>
      </c>
      <c r="C14" s="61" t="s">
        <v>125</v>
      </c>
      <c r="D14" s="63">
        <v>5</v>
      </c>
      <c r="E14" s="67">
        <v>1</v>
      </c>
      <c r="F14" s="68">
        <v>4</v>
      </c>
      <c r="G14" s="72" t="s">
        <v>127</v>
      </c>
      <c r="H14" s="89">
        <v>0</v>
      </c>
      <c r="I14" s="71">
        <v>0</v>
      </c>
      <c r="J14" s="75" t="s">
        <v>141</v>
      </c>
      <c r="K14" s="74">
        <v>5</v>
      </c>
      <c r="L14" s="78" t="s">
        <v>142</v>
      </c>
      <c r="M14" s="94">
        <v>1</v>
      </c>
      <c r="N14" s="94" t="s">
        <v>90</v>
      </c>
      <c r="O14" s="77">
        <v>1</v>
      </c>
      <c r="P14" s="131">
        <f t="shared" si="0"/>
        <v>16</v>
      </c>
    </row>
    <row r="15" spans="1:16" ht="15">
      <c r="A15" s="42">
        <v>10</v>
      </c>
      <c r="B15" s="189" t="s">
        <v>10</v>
      </c>
      <c r="C15" s="61" t="s">
        <v>127</v>
      </c>
      <c r="D15" s="63">
        <v>0</v>
      </c>
      <c r="E15" s="67" t="s">
        <v>127</v>
      </c>
      <c r="F15" s="68">
        <v>0</v>
      </c>
      <c r="G15" s="72" t="s">
        <v>127</v>
      </c>
      <c r="H15" s="89">
        <v>0</v>
      </c>
      <c r="I15" s="71">
        <v>0</v>
      </c>
      <c r="J15" s="75" t="s">
        <v>141</v>
      </c>
      <c r="K15" s="74">
        <v>5</v>
      </c>
      <c r="L15" s="78" t="s">
        <v>142</v>
      </c>
      <c r="M15" s="94">
        <v>1</v>
      </c>
      <c r="N15" s="94" t="s">
        <v>265</v>
      </c>
      <c r="O15" s="77">
        <v>2</v>
      </c>
      <c r="P15" s="131">
        <f t="shared" si="0"/>
        <v>8</v>
      </c>
    </row>
    <row r="16" spans="1:16" ht="15">
      <c r="A16" s="42">
        <v>11</v>
      </c>
      <c r="B16" s="189" t="s">
        <v>11</v>
      </c>
      <c r="C16" s="61" t="s">
        <v>127</v>
      </c>
      <c r="D16" s="63">
        <v>0</v>
      </c>
      <c r="E16" s="67" t="s">
        <v>127</v>
      </c>
      <c r="F16" s="68">
        <v>0</v>
      </c>
      <c r="G16" s="72" t="s">
        <v>127</v>
      </c>
      <c r="H16" s="89">
        <v>0</v>
      </c>
      <c r="I16" s="71">
        <v>0</v>
      </c>
      <c r="J16" s="75" t="s">
        <v>141</v>
      </c>
      <c r="K16" s="74">
        <v>5</v>
      </c>
      <c r="L16" s="78" t="s">
        <v>142</v>
      </c>
      <c r="M16" s="94">
        <v>1</v>
      </c>
      <c r="N16" s="94" t="s">
        <v>143</v>
      </c>
      <c r="O16" s="77">
        <v>2</v>
      </c>
      <c r="P16" s="131">
        <f t="shared" si="0"/>
        <v>8</v>
      </c>
    </row>
    <row r="17" spans="1:16" ht="15">
      <c r="A17" s="42">
        <v>12</v>
      </c>
      <c r="B17" s="189" t="s">
        <v>12</v>
      </c>
      <c r="C17" s="61" t="s">
        <v>127</v>
      </c>
      <c r="D17" s="63">
        <v>0</v>
      </c>
      <c r="E17" s="67" t="s">
        <v>127</v>
      </c>
      <c r="F17" s="68">
        <v>0</v>
      </c>
      <c r="G17" s="72" t="s">
        <v>127</v>
      </c>
      <c r="H17" s="89">
        <v>0</v>
      </c>
      <c r="I17" s="71">
        <v>0</v>
      </c>
      <c r="J17" s="75" t="s">
        <v>141</v>
      </c>
      <c r="K17" s="74">
        <v>5</v>
      </c>
      <c r="L17" s="78" t="s">
        <v>248</v>
      </c>
      <c r="M17" s="94">
        <v>0</v>
      </c>
      <c r="N17" s="94" t="s">
        <v>143</v>
      </c>
      <c r="O17" s="77">
        <v>2</v>
      </c>
      <c r="P17" s="131">
        <f t="shared" si="0"/>
        <v>7</v>
      </c>
    </row>
    <row r="18" spans="1:16" ht="15">
      <c r="A18" s="42">
        <v>13</v>
      </c>
      <c r="B18" s="189" t="s">
        <v>13</v>
      </c>
      <c r="C18" s="61" t="s">
        <v>127</v>
      </c>
      <c r="D18" s="63">
        <v>0</v>
      </c>
      <c r="E18" s="67" t="s">
        <v>127</v>
      </c>
      <c r="F18" s="68">
        <v>0</v>
      </c>
      <c r="G18" s="72" t="s">
        <v>127</v>
      </c>
      <c r="H18" s="89">
        <v>0</v>
      </c>
      <c r="I18" s="71">
        <v>0</v>
      </c>
      <c r="J18" s="75" t="s">
        <v>141</v>
      </c>
      <c r="K18" s="74">
        <v>5</v>
      </c>
      <c r="L18" s="78" t="s">
        <v>142</v>
      </c>
      <c r="M18" s="94">
        <v>1</v>
      </c>
      <c r="N18" s="94" t="s">
        <v>213</v>
      </c>
      <c r="O18" s="77">
        <v>1</v>
      </c>
      <c r="P18" s="131">
        <f t="shared" si="0"/>
        <v>7</v>
      </c>
    </row>
    <row r="19" spans="1:16" ht="15">
      <c r="A19" s="42">
        <v>14</v>
      </c>
      <c r="B19" s="189" t="s">
        <v>14</v>
      </c>
      <c r="C19" s="61" t="s">
        <v>125</v>
      </c>
      <c r="D19" s="63">
        <v>5</v>
      </c>
      <c r="E19" s="67">
        <v>1</v>
      </c>
      <c r="F19" s="68">
        <v>4</v>
      </c>
      <c r="G19" s="72" t="s">
        <v>127</v>
      </c>
      <c r="H19" s="89">
        <v>0</v>
      </c>
      <c r="I19" s="71">
        <v>0</v>
      </c>
      <c r="J19" s="75" t="s">
        <v>141</v>
      </c>
      <c r="K19" s="74">
        <v>5</v>
      </c>
      <c r="L19" s="78" t="s">
        <v>142</v>
      </c>
      <c r="M19" s="94">
        <v>1</v>
      </c>
      <c r="N19" s="94" t="s">
        <v>175</v>
      </c>
      <c r="O19" s="77">
        <v>1</v>
      </c>
      <c r="P19" s="131">
        <f t="shared" si="0"/>
        <v>16</v>
      </c>
    </row>
    <row r="20" spans="1:16" ht="45">
      <c r="A20" s="42">
        <v>15</v>
      </c>
      <c r="B20" s="189" t="s">
        <v>15</v>
      </c>
      <c r="C20" s="61" t="s">
        <v>127</v>
      </c>
      <c r="D20" s="63">
        <v>0</v>
      </c>
      <c r="E20" s="67" t="s">
        <v>127</v>
      </c>
      <c r="F20" s="68">
        <v>0</v>
      </c>
      <c r="G20" s="72" t="s">
        <v>127</v>
      </c>
      <c r="H20" s="89">
        <v>0</v>
      </c>
      <c r="I20" s="71">
        <v>0</v>
      </c>
      <c r="J20" s="75" t="s">
        <v>141</v>
      </c>
      <c r="K20" s="74">
        <v>5</v>
      </c>
      <c r="L20" s="175" t="s">
        <v>201</v>
      </c>
      <c r="M20" s="94">
        <v>0.5</v>
      </c>
      <c r="N20" s="94" t="s">
        <v>143</v>
      </c>
      <c r="O20" s="77">
        <v>2</v>
      </c>
      <c r="P20" s="131">
        <f t="shared" si="0"/>
        <v>7.5</v>
      </c>
    </row>
    <row r="21" spans="1:16" ht="15">
      <c r="A21" s="42">
        <v>16</v>
      </c>
      <c r="B21" s="189" t="s">
        <v>126</v>
      </c>
      <c r="C21" s="61" t="s">
        <v>127</v>
      </c>
      <c r="D21" s="63">
        <v>0</v>
      </c>
      <c r="E21" s="67" t="s">
        <v>127</v>
      </c>
      <c r="F21" s="68">
        <v>0</v>
      </c>
      <c r="G21" s="72" t="s">
        <v>127</v>
      </c>
      <c r="H21" s="89">
        <v>0</v>
      </c>
      <c r="I21" s="71">
        <v>0</v>
      </c>
      <c r="J21" s="75" t="s">
        <v>141</v>
      </c>
      <c r="K21" s="74">
        <v>5</v>
      </c>
      <c r="L21" s="78" t="s">
        <v>142</v>
      </c>
      <c r="M21" s="94">
        <v>1</v>
      </c>
      <c r="N21" s="94" t="s">
        <v>143</v>
      </c>
      <c r="O21" s="77">
        <v>2</v>
      </c>
      <c r="P21" s="131">
        <f t="shared" si="0"/>
        <v>8</v>
      </c>
    </row>
    <row r="22" spans="1:16" ht="15">
      <c r="A22" s="42">
        <v>17</v>
      </c>
      <c r="B22" s="189" t="s">
        <v>17</v>
      </c>
      <c r="C22" s="61" t="s">
        <v>127</v>
      </c>
      <c r="D22" s="63">
        <v>0</v>
      </c>
      <c r="E22" s="67" t="s">
        <v>127</v>
      </c>
      <c r="F22" s="68">
        <v>0</v>
      </c>
      <c r="G22" s="72" t="s">
        <v>127</v>
      </c>
      <c r="H22" s="89">
        <v>0</v>
      </c>
      <c r="I22" s="71">
        <v>0</v>
      </c>
      <c r="J22" s="75" t="s">
        <v>141</v>
      </c>
      <c r="K22" s="74">
        <v>5</v>
      </c>
      <c r="L22" s="78" t="s">
        <v>142</v>
      </c>
      <c r="M22" s="94">
        <v>1</v>
      </c>
      <c r="N22" s="94" t="s">
        <v>90</v>
      </c>
      <c r="O22" s="77">
        <v>1</v>
      </c>
      <c r="P22" s="131">
        <f t="shared" si="0"/>
        <v>7</v>
      </c>
    </row>
    <row r="23" spans="1:16" ht="15">
      <c r="A23" s="42">
        <v>18</v>
      </c>
      <c r="B23" s="189" t="s">
        <v>18</v>
      </c>
      <c r="C23" s="61" t="s">
        <v>127</v>
      </c>
      <c r="D23" s="63">
        <v>0</v>
      </c>
      <c r="E23" s="67" t="s">
        <v>127</v>
      </c>
      <c r="F23" s="68">
        <v>0</v>
      </c>
      <c r="G23" s="72" t="s">
        <v>127</v>
      </c>
      <c r="H23" s="89">
        <v>0</v>
      </c>
      <c r="I23" s="71">
        <v>0</v>
      </c>
      <c r="J23" s="75" t="s">
        <v>141</v>
      </c>
      <c r="K23" s="74">
        <v>5</v>
      </c>
      <c r="L23" s="78" t="s">
        <v>142</v>
      </c>
      <c r="M23" s="94">
        <v>1</v>
      </c>
      <c r="N23" s="94" t="s">
        <v>143</v>
      </c>
      <c r="O23" s="77">
        <v>2</v>
      </c>
      <c r="P23" s="131">
        <f t="shared" si="0"/>
        <v>8</v>
      </c>
    </row>
    <row r="24" spans="1:16" ht="15">
      <c r="A24" s="42">
        <v>19</v>
      </c>
      <c r="B24" s="189" t="s">
        <v>19</v>
      </c>
      <c r="C24" s="61" t="s">
        <v>125</v>
      </c>
      <c r="D24" s="63">
        <v>5</v>
      </c>
      <c r="E24" s="67">
        <v>1</v>
      </c>
      <c r="F24" s="68">
        <v>4</v>
      </c>
      <c r="G24" s="72" t="s">
        <v>127</v>
      </c>
      <c r="H24" s="89">
        <v>0</v>
      </c>
      <c r="I24" s="71">
        <v>0</v>
      </c>
      <c r="J24" s="75" t="s">
        <v>141</v>
      </c>
      <c r="K24" s="74">
        <v>5</v>
      </c>
      <c r="L24" s="78" t="s">
        <v>142</v>
      </c>
      <c r="M24" s="94">
        <v>1</v>
      </c>
      <c r="N24" s="94" t="s">
        <v>143</v>
      </c>
      <c r="O24" s="77">
        <v>2</v>
      </c>
      <c r="P24" s="131">
        <f t="shared" si="0"/>
        <v>17</v>
      </c>
    </row>
    <row r="25" spans="1:16" ht="15">
      <c r="A25" s="42">
        <v>20</v>
      </c>
      <c r="B25" s="189" t="s">
        <v>20</v>
      </c>
      <c r="C25" s="201" t="s">
        <v>127</v>
      </c>
      <c r="D25" s="245">
        <v>0</v>
      </c>
      <c r="E25" s="244" t="s">
        <v>278</v>
      </c>
      <c r="F25" s="224">
        <v>0</v>
      </c>
      <c r="G25" s="72" t="s">
        <v>127</v>
      </c>
      <c r="H25" s="89">
        <v>0</v>
      </c>
      <c r="I25" s="71">
        <v>0</v>
      </c>
      <c r="J25" s="75" t="s">
        <v>141</v>
      </c>
      <c r="K25" s="74">
        <v>5</v>
      </c>
      <c r="L25" s="78" t="s">
        <v>142</v>
      </c>
      <c r="M25" s="94">
        <v>1</v>
      </c>
      <c r="N25" s="94" t="s">
        <v>168</v>
      </c>
      <c r="O25" s="77">
        <v>2</v>
      </c>
      <c r="P25" s="131">
        <f t="shared" si="0"/>
        <v>8</v>
      </c>
    </row>
    <row r="26" spans="1:16" ht="15">
      <c r="A26" s="42">
        <v>21</v>
      </c>
      <c r="B26" s="189" t="s">
        <v>21</v>
      </c>
      <c r="C26" s="61" t="s">
        <v>127</v>
      </c>
      <c r="D26" s="63">
        <v>0</v>
      </c>
      <c r="E26" s="67" t="s">
        <v>127</v>
      </c>
      <c r="F26" s="68">
        <v>0</v>
      </c>
      <c r="G26" s="72" t="s">
        <v>127</v>
      </c>
      <c r="H26" s="89">
        <v>0</v>
      </c>
      <c r="I26" s="71">
        <v>0</v>
      </c>
      <c r="J26" s="75" t="s">
        <v>141</v>
      </c>
      <c r="K26" s="74">
        <v>5</v>
      </c>
      <c r="L26" s="78" t="s">
        <v>142</v>
      </c>
      <c r="M26" s="94">
        <v>1</v>
      </c>
      <c r="N26" s="94" t="s">
        <v>90</v>
      </c>
      <c r="O26" s="77">
        <v>1</v>
      </c>
      <c r="P26" s="131">
        <f t="shared" si="0"/>
        <v>7</v>
      </c>
    </row>
    <row r="27" spans="1:16" ht="15">
      <c r="A27" s="42">
        <v>22</v>
      </c>
      <c r="B27" s="189" t="s">
        <v>22</v>
      </c>
      <c r="C27" s="61" t="s">
        <v>127</v>
      </c>
      <c r="D27" s="63">
        <v>0</v>
      </c>
      <c r="E27" s="67" t="s">
        <v>127</v>
      </c>
      <c r="F27" s="68">
        <v>0</v>
      </c>
      <c r="G27" s="72" t="s">
        <v>127</v>
      </c>
      <c r="H27" s="89">
        <v>0</v>
      </c>
      <c r="I27" s="71">
        <v>0</v>
      </c>
      <c r="J27" s="75" t="s">
        <v>141</v>
      </c>
      <c r="K27" s="74">
        <v>5</v>
      </c>
      <c r="L27" s="78" t="s">
        <v>142</v>
      </c>
      <c r="M27" s="94">
        <v>1</v>
      </c>
      <c r="N27" s="94" t="s">
        <v>143</v>
      </c>
      <c r="O27" s="77">
        <v>2</v>
      </c>
      <c r="P27" s="131">
        <f t="shared" si="0"/>
        <v>8</v>
      </c>
    </row>
    <row r="28" spans="1:16" ht="15">
      <c r="A28" s="42">
        <v>23</v>
      </c>
      <c r="B28" s="189" t="s">
        <v>23</v>
      </c>
      <c r="C28" s="61" t="s">
        <v>127</v>
      </c>
      <c r="D28" s="63">
        <v>0</v>
      </c>
      <c r="E28" s="67" t="s">
        <v>127</v>
      </c>
      <c r="F28" s="68">
        <v>0</v>
      </c>
      <c r="G28" s="72" t="s">
        <v>127</v>
      </c>
      <c r="H28" s="89">
        <v>0</v>
      </c>
      <c r="I28" s="71">
        <v>0</v>
      </c>
      <c r="J28" s="75" t="s">
        <v>141</v>
      </c>
      <c r="K28" s="74">
        <v>5</v>
      </c>
      <c r="L28" s="78" t="s">
        <v>248</v>
      </c>
      <c r="M28" s="94">
        <v>0</v>
      </c>
      <c r="N28" s="94" t="s">
        <v>143</v>
      </c>
      <c r="O28" s="77">
        <v>2</v>
      </c>
      <c r="P28" s="131">
        <f t="shared" si="0"/>
        <v>7</v>
      </c>
    </row>
    <row r="29" spans="1:16" ht="15">
      <c r="A29" s="42">
        <v>24</v>
      </c>
      <c r="B29" s="189" t="s">
        <v>202</v>
      </c>
      <c r="C29" s="61" t="s">
        <v>127</v>
      </c>
      <c r="D29" s="63">
        <v>0</v>
      </c>
      <c r="E29" s="67" t="s">
        <v>127</v>
      </c>
      <c r="F29" s="68">
        <v>0</v>
      </c>
      <c r="G29" s="72" t="s">
        <v>127</v>
      </c>
      <c r="H29" s="89">
        <v>0</v>
      </c>
      <c r="I29" s="71">
        <v>0</v>
      </c>
      <c r="J29" s="75" t="s">
        <v>141</v>
      </c>
      <c r="K29" s="74">
        <v>5</v>
      </c>
      <c r="L29" s="78" t="s">
        <v>142</v>
      </c>
      <c r="M29" s="94">
        <v>1</v>
      </c>
      <c r="N29" s="94" t="s">
        <v>143</v>
      </c>
      <c r="O29" s="77">
        <v>2</v>
      </c>
      <c r="P29" s="131">
        <f t="shared" si="0"/>
        <v>8</v>
      </c>
    </row>
    <row r="30" spans="1:16" ht="15">
      <c r="A30" s="42">
        <v>25</v>
      </c>
      <c r="B30" s="189" t="s">
        <v>25</v>
      </c>
      <c r="C30" s="61" t="s">
        <v>127</v>
      </c>
      <c r="D30" s="63">
        <v>0</v>
      </c>
      <c r="E30" s="67" t="s">
        <v>127</v>
      </c>
      <c r="F30" s="68">
        <v>0</v>
      </c>
      <c r="G30" s="72" t="s">
        <v>127</v>
      </c>
      <c r="H30" s="89">
        <v>0</v>
      </c>
      <c r="I30" s="71">
        <v>0</v>
      </c>
      <c r="J30" s="75" t="s">
        <v>141</v>
      </c>
      <c r="K30" s="74">
        <v>5</v>
      </c>
      <c r="L30" s="78" t="s">
        <v>142</v>
      </c>
      <c r="M30" s="94">
        <v>1</v>
      </c>
      <c r="N30" s="94" t="s">
        <v>143</v>
      </c>
      <c r="O30" s="77">
        <v>2</v>
      </c>
      <c r="P30" s="131">
        <f>D30+F30+I30+K30+M30+O30</f>
        <v>8</v>
      </c>
    </row>
    <row r="31" spans="1:16" s="275" customFormat="1" ht="34.5" customHeight="1">
      <c r="A31" s="274"/>
      <c r="B31" s="332" t="s">
        <v>283</v>
      </c>
      <c r="C31" s="318">
        <v>4</v>
      </c>
      <c r="D31" s="319">
        <v>0.8</v>
      </c>
      <c r="E31" s="318">
        <v>4</v>
      </c>
      <c r="F31" s="319">
        <v>0.64</v>
      </c>
      <c r="G31" s="318">
        <v>0</v>
      </c>
      <c r="H31" s="320">
        <v>0</v>
      </c>
      <c r="I31" s="319">
        <v>0</v>
      </c>
      <c r="J31" s="318"/>
      <c r="K31" s="319">
        <v>5</v>
      </c>
      <c r="L31" s="318"/>
      <c r="M31" s="320">
        <v>1</v>
      </c>
      <c r="N31" s="320"/>
      <c r="O31" s="319">
        <v>1.8</v>
      </c>
      <c r="P31" s="200">
        <v>9.1</v>
      </c>
    </row>
    <row r="32" spans="1:16" ht="15">
      <c r="A32" s="42">
        <v>27</v>
      </c>
      <c r="B32" s="189" t="s">
        <v>27</v>
      </c>
      <c r="C32" s="61" t="s">
        <v>125</v>
      </c>
      <c r="D32" s="63">
        <v>5</v>
      </c>
      <c r="E32" s="67">
        <v>1</v>
      </c>
      <c r="F32" s="68">
        <v>4</v>
      </c>
      <c r="G32" s="72" t="s">
        <v>127</v>
      </c>
      <c r="H32" s="89">
        <v>0</v>
      </c>
      <c r="I32" s="71">
        <v>0</v>
      </c>
      <c r="J32" s="199" t="s">
        <v>231</v>
      </c>
      <c r="K32" s="74">
        <v>0</v>
      </c>
      <c r="L32" s="78" t="s">
        <v>142</v>
      </c>
      <c r="M32" s="94">
        <v>1</v>
      </c>
      <c r="N32" s="94" t="s">
        <v>143</v>
      </c>
      <c r="O32" s="77">
        <v>2</v>
      </c>
      <c r="P32" s="131">
        <f>D32+F32+I32+K32+M32+O32</f>
        <v>12</v>
      </c>
    </row>
    <row r="33" spans="1:16" ht="36.75">
      <c r="A33" s="42">
        <v>28</v>
      </c>
      <c r="B33" s="189" t="s">
        <v>28</v>
      </c>
      <c r="C33" s="61" t="s">
        <v>125</v>
      </c>
      <c r="D33" s="63">
        <v>5</v>
      </c>
      <c r="E33" s="67">
        <v>1</v>
      </c>
      <c r="F33" s="68">
        <v>4</v>
      </c>
      <c r="G33" s="165" t="s">
        <v>254</v>
      </c>
      <c r="H33" s="89">
        <v>22</v>
      </c>
      <c r="I33" s="71">
        <v>5</v>
      </c>
      <c r="J33" s="75" t="s">
        <v>141</v>
      </c>
      <c r="K33" s="74">
        <v>5</v>
      </c>
      <c r="L33" s="78" t="s">
        <v>142</v>
      </c>
      <c r="M33" s="94">
        <v>1</v>
      </c>
      <c r="N33" s="196" t="s">
        <v>220</v>
      </c>
      <c r="O33" s="77">
        <v>2</v>
      </c>
      <c r="P33" s="131">
        <f>D33+F33+I33+K33+M33+O33</f>
        <v>22</v>
      </c>
    </row>
    <row r="34" spans="1:16" ht="15">
      <c r="A34" s="42">
        <v>29</v>
      </c>
      <c r="B34" s="189" t="s">
        <v>29</v>
      </c>
      <c r="C34" s="61" t="s">
        <v>125</v>
      </c>
      <c r="D34" s="63">
        <v>5</v>
      </c>
      <c r="E34" s="67">
        <v>1</v>
      </c>
      <c r="F34" s="68">
        <v>4</v>
      </c>
      <c r="G34" s="72" t="s">
        <v>156</v>
      </c>
      <c r="H34" s="89">
        <v>9</v>
      </c>
      <c r="I34" s="71">
        <v>5</v>
      </c>
      <c r="J34" s="75" t="s">
        <v>141</v>
      </c>
      <c r="K34" s="74">
        <v>5</v>
      </c>
      <c r="L34" s="78" t="s">
        <v>142</v>
      </c>
      <c r="M34" s="94">
        <v>1</v>
      </c>
      <c r="N34" s="94" t="s">
        <v>143</v>
      </c>
      <c r="O34" s="77">
        <v>2</v>
      </c>
      <c r="P34" s="131">
        <f>D34+F34+I34+K34+M34+O34</f>
        <v>22</v>
      </c>
    </row>
    <row r="35" spans="1:16" ht="15">
      <c r="A35" s="42">
        <v>30</v>
      </c>
      <c r="B35" s="189" t="s">
        <v>30</v>
      </c>
      <c r="C35" s="61" t="s">
        <v>127</v>
      </c>
      <c r="D35" s="63">
        <v>0</v>
      </c>
      <c r="E35" s="67" t="s">
        <v>127</v>
      </c>
      <c r="F35" s="68">
        <v>0</v>
      </c>
      <c r="G35" s="72" t="s">
        <v>156</v>
      </c>
      <c r="H35" s="89">
        <v>3</v>
      </c>
      <c r="I35" s="71">
        <v>5</v>
      </c>
      <c r="J35" s="75" t="s">
        <v>141</v>
      </c>
      <c r="K35" s="74">
        <v>5</v>
      </c>
      <c r="L35" s="78" t="s">
        <v>142</v>
      </c>
      <c r="M35" s="94">
        <v>1</v>
      </c>
      <c r="N35" s="94" t="s">
        <v>157</v>
      </c>
      <c r="O35" s="77">
        <v>2</v>
      </c>
      <c r="P35" s="131">
        <f>D35+F35+I35+K35+M35+O35</f>
        <v>13</v>
      </c>
    </row>
    <row r="36" spans="1:16" ht="15">
      <c r="A36" s="42">
        <v>31</v>
      </c>
      <c r="B36" s="189" t="s">
        <v>31</v>
      </c>
      <c r="C36" s="61" t="s">
        <v>125</v>
      </c>
      <c r="D36" s="63">
        <v>5</v>
      </c>
      <c r="E36" s="244">
        <v>1</v>
      </c>
      <c r="F36" s="68">
        <v>4</v>
      </c>
      <c r="G36" s="72" t="s">
        <v>156</v>
      </c>
      <c r="H36" s="246">
        <v>6</v>
      </c>
      <c r="I36" s="71">
        <v>5</v>
      </c>
      <c r="J36" s="75" t="s">
        <v>141</v>
      </c>
      <c r="K36" s="74">
        <v>5</v>
      </c>
      <c r="L36" s="78" t="s">
        <v>142</v>
      </c>
      <c r="M36" s="94">
        <v>1</v>
      </c>
      <c r="N36" s="94" t="s">
        <v>243</v>
      </c>
      <c r="O36" s="77">
        <v>2</v>
      </c>
      <c r="P36" s="131">
        <f>D36+F36+I36+K36+M36+O36</f>
        <v>22</v>
      </c>
    </row>
    <row r="37" spans="1:16" s="275" customFormat="1" ht="28.5">
      <c r="A37" s="274"/>
      <c r="B37" s="332" t="s">
        <v>284</v>
      </c>
      <c r="C37" s="318">
        <v>4</v>
      </c>
      <c r="D37" s="319">
        <v>4</v>
      </c>
      <c r="E37" s="318">
        <v>4</v>
      </c>
      <c r="F37" s="319">
        <v>3.2</v>
      </c>
      <c r="G37" s="318"/>
      <c r="H37" s="320">
        <v>40</v>
      </c>
      <c r="I37" s="319">
        <v>4</v>
      </c>
      <c r="J37" s="318"/>
      <c r="K37" s="319">
        <v>4</v>
      </c>
      <c r="L37" s="318"/>
      <c r="M37" s="320">
        <v>1</v>
      </c>
      <c r="N37" s="320"/>
      <c r="O37" s="319">
        <v>2</v>
      </c>
      <c r="P37" s="200">
        <v>18.2</v>
      </c>
    </row>
    <row r="38" spans="1:16" s="30" customFormat="1" ht="29.25" thickBot="1">
      <c r="A38" s="321"/>
      <c r="B38" s="333" t="s">
        <v>285</v>
      </c>
      <c r="C38" s="322">
        <v>8</v>
      </c>
      <c r="D38" s="323">
        <v>2.4</v>
      </c>
      <c r="E38" s="285">
        <v>8</v>
      </c>
      <c r="F38" s="286"/>
      <c r="G38" s="324"/>
      <c r="H38" s="325">
        <v>40</v>
      </c>
      <c r="I38" s="326"/>
      <c r="J38" s="327"/>
      <c r="K38" s="290">
        <v>4.8</v>
      </c>
      <c r="L38" s="328"/>
      <c r="M38" s="329">
        <v>1</v>
      </c>
      <c r="N38" s="330"/>
      <c r="O38" s="331">
        <v>1.9</v>
      </c>
      <c r="P38" s="131">
        <v>10.6</v>
      </c>
    </row>
    <row r="99" ht="15.75" thickBot="1"/>
    <row r="100" spans="1:2" ht="255.75" thickBot="1">
      <c r="A100" s="1" t="s">
        <v>74</v>
      </c>
      <c r="B100" s="190"/>
    </row>
    <row r="101" spans="1:4" ht="409.5" thickBot="1">
      <c r="A101" s="3" t="s">
        <v>75</v>
      </c>
      <c r="B101" s="191"/>
      <c r="C101" s="46">
        <v>5</v>
      </c>
      <c r="D101" s="35"/>
    </row>
    <row r="102" spans="1:4" ht="45.75" thickBot="1">
      <c r="A102" s="412" t="s">
        <v>76</v>
      </c>
      <c r="B102" s="192" t="s">
        <v>77</v>
      </c>
      <c r="C102" s="47">
        <v>4</v>
      </c>
      <c r="D102" s="35"/>
    </row>
    <row r="103" spans="1:4" ht="104.25" customHeight="1">
      <c r="A103" s="413"/>
      <c r="B103" s="192" t="s">
        <v>78</v>
      </c>
      <c r="C103" s="415">
        <v>5</v>
      </c>
      <c r="D103" s="35"/>
    </row>
    <row r="104" spans="1:4" ht="15.75" thickBot="1">
      <c r="A104" s="414"/>
      <c r="B104" s="191"/>
      <c r="C104" s="416"/>
      <c r="D104" s="35"/>
    </row>
    <row r="105" spans="1:4" ht="45.75" thickBot="1">
      <c r="A105" s="412" t="s">
        <v>79</v>
      </c>
      <c r="B105" s="192" t="s">
        <v>80</v>
      </c>
      <c r="C105" s="417"/>
      <c r="D105" s="35"/>
    </row>
    <row r="106" spans="1:4" ht="15">
      <c r="A106" s="413"/>
      <c r="B106" s="192"/>
      <c r="C106" s="49"/>
      <c r="D106" s="5"/>
    </row>
    <row r="107" spans="1:4" ht="15">
      <c r="A107" s="413"/>
      <c r="B107" s="193" t="s">
        <v>81</v>
      </c>
      <c r="C107" s="49"/>
      <c r="D107" s="5"/>
    </row>
    <row r="108" spans="1:4" ht="15">
      <c r="A108" s="413"/>
      <c r="B108" s="193" t="s">
        <v>82</v>
      </c>
      <c r="C108" s="49">
        <v>5</v>
      </c>
      <c r="D108" s="5"/>
    </row>
    <row r="109" spans="1:4" ht="31.5" thickBot="1">
      <c r="A109" s="414"/>
      <c r="B109" s="194" t="s">
        <v>83</v>
      </c>
      <c r="C109" s="49">
        <v>3</v>
      </c>
      <c r="D109" s="5"/>
    </row>
    <row r="110" spans="1:4" ht="210.75" thickBot="1">
      <c r="A110" s="3" t="s">
        <v>84</v>
      </c>
      <c r="B110" s="191"/>
      <c r="C110" s="37">
        <v>0</v>
      </c>
      <c r="D110" s="5"/>
    </row>
    <row r="111" spans="1:4" ht="120.75" thickBot="1">
      <c r="A111" s="33" t="s">
        <v>85</v>
      </c>
      <c r="B111" s="191"/>
      <c r="C111" s="37"/>
      <c r="D111" s="5"/>
    </row>
    <row r="112" spans="1:4" ht="60.75" thickBot="1">
      <c r="A112" s="399" t="s">
        <v>86</v>
      </c>
      <c r="B112" s="192" t="s">
        <v>87</v>
      </c>
      <c r="C112" s="37">
        <v>1</v>
      </c>
      <c r="D112" s="5"/>
    </row>
    <row r="113" spans="1:4" ht="15">
      <c r="A113" s="400"/>
      <c r="B113" s="192"/>
      <c r="C113" s="49"/>
      <c r="D113" s="5"/>
    </row>
    <row r="114" spans="1:4" ht="15">
      <c r="A114" s="400"/>
      <c r="B114" s="192" t="s">
        <v>88</v>
      </c>
      <c r="C114" s="49"/>
      <c r="D114" s="5"/>
    </row>
    <row r="115" spans="1:4" ht="15">
      <c r="A115" s="400"/>
      <c r="B115" s="192" t="s">
        <v>89</v>
      </c>
      <c r="C115" s="49">
        <v>5</v>
      </c>
      <c r="D115" s="5"/>
    </row>
    <row r="116" spans="1:4" ht="15.75" thickBot="1">
      <c r="A116" s="401"/>
      <c r="B116" s="191" t="s">
        <v>90</v>
      </c>
      <c r="C116" s="49">
        <v>2</v>
      </c>
      <c r="D116" s="5"/>
    </row>
    <row r="117" spans="1:4" ht="60.75" thickBot="1">
      <c r="A117" s="3" t="s">
        <v>58</v>
      </c>
      <c r="B117" s="191"/>
      <c r="C117" s="37">
        <v>1</v>
      </c>
      <c r="D117" s="5"/>
    </row>
    <row r="118" spans="3:4" ht="15.75" thickBot="1">
      <c r="C118" s="51">
        <v>25</v>
      </c>
      <c r="D118" s="55"/>
    </row>
  </sheetData>
  <sheetProtection/>
  <mergeCells count="19">
    <mergeCell ref="P2:P5"/>
    <mergeCell ref="B2:B4"/>
    <mergeCell ref="A102:A104"/>
    <mergeCell ref="C103:C105"/>
    <mergeCell ref="A105:A109"/>
    <mergeCell ref="J4:K4"/>
    <mergeCell ref="N4:O4"/>
    <mergeCell ref="L2:O2"/>
    <mergeCell ref="L3:M3"/>
    <mergeCell ref="N3:O3"/>
    <mergeCell ref="L4:M4"/>
    <mergeCell ref="J2:K3"/>
    <mergeCell ref="A112:A116"/>
    <mergeCell ref="C2:D3"/>
    <mergeCell ref="E2:F3"/>
    <mergeCell ref="G2:I3"/>
    <mergeCell ref="C4:D4"/>
    <mergeCell ref="E4:F4"/>
    <mergeCell ref="G4:I4"/>
  </mergeCells>
  <printOptions/>
  <pageMargins left="0.31496062992125984" right="0.11811023622047245" top="0.35433070866141736" bottom="0.35433070866141736" header="0.11811023622047245" footer="0.11811023622047245"/>
  <pageSetup fitToWidth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4"/>
  <sheetViews>
    <sheetView zoomScale="60" zoomScaleNormal="60" zoomScalePageLayoutView="0" workbookViewId="0" topLeftCell="A1">
      <selection activeCell="K34" sqref="K34"/>
    </sheetView>
  </sheetViews>
  <sheetFormatPr defaultColWidth="9.140625" defaultRowHeight="15"/>
  <cols>
    <col min="1" max="1" width="3.8515625" style="6" customWidth="1"/>
    <col min="2" max="2" width="17.8515625" style="0" customWidth="1"/>
    <col min="3" max="3" width="10.28125" style="0" customWidth="1"/>
    <col min="4" max="4" width="7.00390625" style="6" customWidth="1"/>
    <col min="5" max="5" width="11.421875" style="6" customWidth="1"/>
    <col min="6" max="6" width="7.28125" style="0" customWidth="1"/>
    <col min="7" max="7" width="13.00390625" style="0" customWidth="1"/>
    <col min="8" max="8" width="8.57421875" style="6" customWidth="1"/>
    <col min="9" max="9" width="61.28125" style="0" customWidth="1"/>
    <col min="10" max="10" width="6.28125" style="6" customWidth="1"/>
    <col min="11" max="11" width="55.7109375" style="178" customWidth="1"/>
    <col min="12" max="12" width="6.7109375" style="6" customWidth="1"/>
    <col min="13" max="13" width="77.7109375" style="184" customWidth="1"/>
    <col min="14" max="14" width="9.28125" style="0" bestFit="1" customWidth="1"/>
    <col min="15" max="15" width="13.140625" style="0" bestFit="1" customWidth="1"/>
  </cols>
  <sheetData>
    <row r="1" ht="15.75" thickBot="1"/>
    <row r="2" spans="1:15" ht="15.75" thickBot="1">
      <c r="A2" s="103"/>
      <c r="B2" s="105"/>
      <c r="C2" s="440" t="s">
        <v>129</v>
      </c>
      <c r="D2" s="441"/>
      <c r="E2" s="441"/>
      <c r="F2" s="442"/>
      <c r="G2" s="438" t="s">
        <v>107</v>
      </c>
      <c r="H2" s="439"/>
      <c r="I2" s="445" t="s">
        <v>122</v>
      </c>
      <c r="J2" s="446"/>
      <c r="K2" s="431" t="s">
        <v>115</v>
      </c>
      <c r="L2" s="432"/>
      <c r="M2" s="422" t="s">
        <v>117</v>
      </c>
      <c r="N2" s="424"/>
      <c r="O2" s="428" t="s">
        <v>58</v>
      </c>
    </row>
    <row r="3" spans="1:15" ht="15">
      <c r="A3" s="80"/>
      <c r="B3" s="103"/>
      <c r="C3" s="365" t="s">
        <v>121</v>
      </c>
      <c r="D3" s="433"/>
      <c r="E3" s="433" t="s">
        <v>120</v>
      </c>
      <c r="F3" s="366"/>
      <c r="G3" s="404"/>
      <c r="H3" s="405"/>
      <c r="I3" s="369"/>
      <c r="J3" s="370"/>
      <c r="K3" s="395"/>
      <c r="L3" s="394"/>
      <c r="M3" s="425"/>
      <c r="N3" s="427"/>
      <c r="O3" s="429"/>
    </row>
    <row r="4" spans="1:15" s="133" customFormat="1" ht="12">
      <c r="A4" s="132"/>
      <c r="B4" s="132"/>
      <c r="C4" s="434" t="s">
        <v>272</v>
      </c>
      <c r="D4" s="435"/>
      <c r="E4" s="436" t="s">
        <v>273</v>
      </c>
      <c r="F4" s="437"/>
      <c r="G4" s="443" t="s">
        <v>144</v>
      </c>
      <c r="H4" s="444"/>
      <c r="I4" s="447" t="s">
        <v>92</v>
      </c>
      <c r="J4" s="448"/>
      <c r="K4" s="449" t="s">
        <v>92</v>
      </c>
      <c r="L4" s="450"/>
      <c r="M4" s="451" t="s">
        <v>92</v>
      </c>
      <c r="N4" s="452"/>
      <c r="O4" s="429"/>
    </row>
    <row r="5" spans="1:15" ht="30.75" thickBot="1">
      <c r="A5" s="81"/>
      <c r="B5" s="106" t="s">
        <v>59</v>
      </c>
      <c r="C5" s="64" t="s">
        <v>94</v>
      </c>
      <c r="D5" s="65" t="s">
        <v>63</v>
      </c>
      <c r="E5" s="65" t="s">
        <v>94</v>
      </c>
      <c r="F5" s="66" t="s">
        <v>63</v>
      </c>
      <c r="G5" s="69" t="s">
        <v>94</v>
      </c>
      <c r="H5" s="70" t="s">
        <v>63</v>
      </c>
      <c r="I5" s="102" t="s">
        <v>123</v>
      </c>
      <c r="J5" s="73" t="s">
        <v>63</v>
      </c>
      <c r="K5" s="179" t="s">
        <v>124</v>
      </c>
      <c r="L5" s="76" t="s">
        <v>63</v>
      </c>
      <c r="M5" s="185" t="s">
        <v>118</v>
      </c>
      <c r="N5" s="79" t="s">
        <v>63</v>
      </c>
      <c r="O5" s="430"/>
    </row>
    <row r="6" spans="1:15" ht="36.75">
      <c r="A6" s="104">
        <v>1</v>
      </c>
      <c r="B6" s="104" t="s">
        <v>1</v>
      </c>
      <c r="C6" s="95">
        <v>21</v>
      </c>
      <c r="D6" s="218">
        <f>C6*3/45</f>
        <v>1.4</v>
      </c>
      <c r="E6" s="96">
        <v>27.5</v>
      </c>
      <c r="F6" s="219">
        <f>E6*2/45</f>
        <v>1.2222222222222223</v>
      </c>
      <c r="G6" s="97" t="s">
        <v>148</v>
      </c>
      <c r="H6" s="98">
        <v>0</v>
      </c>
      <c r="I6" s="165" t="s">
        <v>191</v>
      </c>
      <c r="J6" s="99">
        <v>4</v>
      </c>
      <c r="K6" s="180" t="s">
        <v>127</v>
      </c>
      <c r="L6" s="100">
        <v>0</v>
      </c>
      <c r="M6" s="135" t="s">
        <v>192</v>
      </c>
      <c r="N6" s="101">
        <v>5</v>
      </c>
      <c r="O6" s="230">
        <f>D6+F6+H6+J6+L6+N6</f>
        <v>11.622222222222222</v>
      </c>
    </row>
    <row r="7" spans="1:15" ht="15">
      <c r="A7" s="80">
        <v>2</v>
      </c>
      <c r="B7" s="80" t="s">
        <v>2</v>
      </c>
      <c r="C7" s="201">
        <v>11</v>
      </c>
      <c r="D7" s="218">
        <f aca="true" t="shared" si="0" ref="D7:D38">C7*3/45</f>
        <v>0.7333333333333333</v>
      </c>
      <c r="E7" s="202">
        <v>30</v>
      </c>
      <c r="F7" s="219">
        <f aca="true" t="shared" si="1" ref="F7:F38">E7*2/45</f>
        <v>1.3333333333333333</v>
      </c>
      <c r="G7" s="203" t="s">
        <v>148</v>
      </c>
      <c r="H7" s="204">
        <v>0</v>
      </c>
      <c r="I7" s="205" t="s">
        <v>127</v>
      </c>
      <c r="J7" s="206">
        <v>0</v>
      </c>
      <c r="K7" s="180" t="s">
        <v>127</v>
      </c>
      <c r="L7" s="100">
        <v>0</v>
      </c>
      <c r="M7" s="186">
        <v>6</v>
      </c>
      <c r="N7" s="77">
        <v>5</v>
      </c>
      <c r="O7" s="230">
        <f aca="true" t="shared" si="2" ref="O7:O38">D7+F7+H7+J7+L7+N7</f>
        <v>7.066666666666666</v>
      </c>
    </row>
    <row r="8" spans="1:15" ht="24.75">
      <c r="A8" s="80">
        <v>3</v>
      </c>
      <c r="B8" s="80" t="s">
        <v>3</v>
      </c>
      <c r="C8" s="61">
        <v>46</v>
      </c>
      <c r="D8" s="218">
        <v>3</v>
      </c>
      <c r="E8" s="62">
        <v>58</v>
      </c>
      <c r="F8" s="219">
        <v>2</v>
      </c>
      <c r="G8" s="233">
        <v>0.065</v>
      </c>
      <c r="H8" s="68">
        <v>0</v>
      </c>
      <c r="I8" s="165" t="s">
        <v>249</v>
      </c>
      <c r="J8" s="71">
        <v>3.5</v>
      </c>
      <c r="K8" s="181" t="s">
        <v>127</v>
      </c>
      <c r="L8" s="74">
        <v>0</v>
      </c>
      <c r="M8" s="135" t="s">
        <v>163</v>
      </c>
      <c r="N8" s="77"/>
      <c r="O8" s="230">
        <f t="shared" si="2"/>
        <v>8.5</v>
      </c>
    </row>
    <row r="9" spans="1:15" ht="60.75">
      <c r="A9" s="80">
        <v>4</v>
      </c>
      <c r="B9" s="80" t="s">
        <v>4</v>
      </c>
      <c r="C9" s="61">
        <v>43</v>
      </c>
      <c r="D9" s="218">
        <f t="shared" si="0"/>
        <v>2.8666666666666667</v>
      </c>
      <c r="E9" s="61">
        <v>12</v>
      </c>
      <c r="F9" s="219">
        <f t="shared" si="1"/>
        <v>0.5333333333333333</v>
      </c>
      <c r="G9" s="233">
        <v>0.64</v>
      </c>
      <c r="H9" s="68">
        <v>5</v>
      </c>
      <c r="I9" s="165" t="s">
        <v>195</v>
      </c>
      <c r="J9" s="71">
        <v>4.5</v>
      </c>
      <c r="K9" s="182" t="s">
        <v>252</v>
      </c>
      <c r="L9" s="74">
        <v>0</v>
      </c>
      <c r="M9" s="135" t="s">
        <v>250</v>
      </c>
      <c r="N9" s="77">
        <v>5</v>
      </c>
      <c r="O9" s="230">
        <f t="shared" si="2"/>
        <v>17.9</v>
      </c>
    </row>
    <row r="10" spans="1:15" ht="34.5">
      <c r="A10" s="80">
        <v>5</v>
      </c>
      <c r="B10" s="80" t="s">
        <v>5</v>
      </c>
      <c r="C10" s="61">
        <v>5</v>
      </c>
      <c r="D10" s="218">
        <f t="shared" si="0"/>
        <v>0.3333333333333333</v>
      </c>
      <c r="E10" s="62">
        <v>5</v>
      </c>
      <c r="F10" s="219">
        <f t="shared" si="1"/>
        <v>0.2222222222222222</v>
      </c>
      <c r="G10" s="233" t="s">
        <v>148</v>
      </c>
      <c r="H10" s="68">
        <v>0</v>
      </c>
      <c r="I10" s="165" t="s">
        <v>227</v>
      </c>
      <c r="J10" s="71">
        <v>2.5</v>
      </c>
      <c r="K10" s="183" t="s">
        <v>228</v>
      </c>
      <c r="L10" s="74">
        <v>5</v>
      </c>
      <c r="M10" s="183" t="s">
        <v>229</v>
      </c>
      <c r="N10" s="77">
        <v>5</v>
      </c>
      <c r="O10" s="230">
        <f t="shared" si="2"/>
        <v>13.055555555555555</v>
      </c>
    </row>
    <row r="11" spans="1:15" ht="57">
      <c r="A11" s="80">
        <v>6</v>
      </c>
      <c r="B11" s="80" t="s">
        <v>6</v>
      </c>
      <c r="C11" s="61">
        <v>63</v>
      </c>
      <c r="D11" s="218">
        <f t="shared" si="0"/>
        <v>4.2</v>
      </c>
      <c r="E11" s="62">
        <v>15</v>
      </c>
      <c r="F11" s="219">
        <f t="shared" si="1"/>
        <v>0.6666666666666666</v>
      </c>
      <c r="G11" s="233">
        <v>0.112</v>
      </c>
      <c r="H11" s="68">
        <v>0</v>
      </c>
      <c r="I11" s="165" t="s">
        <v>238</v>
      </c>
      <c r="J11" s="71">
        <v>2.5</v>
      </c>
      <c r="K11" s="183" t="s">
        <v>239</v>
      </c>
      <c r="L11" s="74">
        <v>3</v>
      </c>
      <c r="M11" s="183" t="s">
        <v>240</v>
      </c>
      <c r="N11" s="77">
        <v>5</v>
      </c>
      <c r="O11" s="230">
        <f t="shared" si="2"/>
        <v>15.366666666666667</v>
      </c>
    </row>
    <row r="12" spans="1:15" ht="28.5" customHeight="1">
      <c r="A12" s="80">
        <v>7</v>
      </c>
      <c r="B12" s="80" t="s">
        <v>7</v>
      </c>
      <c r="C12" s="61">
        <v>28</v>
      </c>
      <c r="D12" s="218">
        <f t="shared" si="0"/>
        <v>1.8666666666666667</v>
      </c>
      <c r="E12" s="62">
        <v>33</v>
      </c>
      <c r="F12" s="219">
        <f t="shared" si="1"/>
        <v>1.4666666666666666</v>
      </c>
      <c r="G12" s="172">
        <v>0.24</v>
      </c>
      <c r="H12" s="68">
        <v>3</v>
      </c>
      <c r="I12" s="165" t="s">
        <v>185</v>
      </c>
      <c r="J12" s="71">
        <v>2</v>
      </c>
      <c r="K12" s="183" t="s">
        <v>186</v>
      </c>
      <c r="L12" s="74">
        <v>5</v>
      </c>
      <c r="M12" s="212" t="s">
        <v>127</v>
      </c>
      <c r="N12" s="77">
        <v>0</v>
      </c>
      <c r="O12" s="230">
        <f t="shared" si="2"/>
        <v>13.333333333333332</v>
      </c>
    </row>
    <row r="13" spans="1:15" ht="36.75">
      <c r="A13" s="80">
        <v>8</v>
      </c>
      <c r="B13" s="80" t="s">
        <v>8</v>
      </c>
      <c r="C13" s="61">
        <v>18</v>
      </c>
      <c r="D13" s="218">
        <f t="shared" si="0"/>
        <v>1.2</v>
      </c>
      <c r="E13" s="62">
        <v>15</v>
      </c>
      <c r="F13" s="219">
        <f t="shared" si="1"/>
        <v>0.6666666666666666</v>
      </c>
      <c r="G13" s="233">
        <v>0.478</v>
      </c>
      <c r="H13" s="68">
        <v>5</v>
      </c>
      <c r="I13" s="165" t="s">
        <v>217</v>
      </c>
      <c r="J13" s="71">
        <v>4.5</v>
      </c>
      <c r="K13" s="183" t="s">
        <v>218</v>
      </c>
      <c r="L13" s="74">
        <v>5</v>
      </c>
      <c r="M13" s="212" t="s">
        <v>127</v>
      </c>
      <c r="N13" s="77">
        <v>0</v>
      </c>
      <c r="O13" s="230">
        <f t="shared" si="2"/>
        <v>16.366666666666667</v>
      </c>
    </row>
    <row r="14" spans="1:15" ht="36.75">
      <c r="A14" s="80">
        <v>9</v>
      </c>
      <c r="B14" s="80" t="s">
        <v>9</v>
      </c>
      <c r="C14" s="61">
        <v>11</v>
      </c>
      <c r="D14" s="218">
        <f t="shared" si="0"/>
        <v>0.7333333333333333</v>
      </c>
      <c r="E14" s="62">
        <v>10</v>
      </c>
      <c r="F14" s="219">
        <f t="shared" si="1"/>
        <v>0.4444444444444444</v>
      </c>
      <c r="G14" s="233">
        <v>0.652</v>
      </c>
      <c r="H14" s="68">
        <v>5</v>
      </c>
      <c r="I14" s="165" t="s">
        <v>176</v>
      </c>
      <c r="J14" s="71">
        <v>2</v>
      </c>
      <c r="K14" s="183" t="s">
        <v>177</v>
      </c>
      <c r="L14" s="74">
        <v>5</v>
      </c>
      <c r="M14" s="135" t="s">
        <v>178</v>
      </c>
      <c r="N14" s="77">
        <v>5</v>
      </c>
      <c r="O14" s="230">
        <f t="shared" si="2"/>
        <v>18.177777777777777</v>
      </c>
    </row>
    <row r="15" spans="1:15" s="153" customFormat="1" ht="72.75">
      <c r="A15" s="220">
        <v>10</v>
      </c>
      <c r="B15" s="220" t="s">
        <v>10</v>
      </c>
      <c r="C15" s="201">
        <v>112</v>
      </c>
      <c r="D15" s="221">
        <v>3</v>
      </c>
      <c r="E15" s="202">
        <v>6</v>
      </c>
      <c r="F15" s="222">
        <f t="shared" si="1"/>
        <v>0.26666666666666666</v>
      </c>
      <c r="G15" s="223">
        <v>0.25</v>
      </c>
      <c r="H15" s="224">
        <v>5</v>
      </c>
      <c r="I15" s="225" t="s">
        <v>266</v>
      </c>
      <c r="J15" s="206">
        <v>1</v>
      </c>
      <c r="K15" s="226" t="s">
        <v>267</v>
      </c>
      <c r="L15" s="227">
        <v>5</v>
      </c>
      <c r="M15" s="228" t="s">
        <v>268</v>
      </c>
      <c r="N15" s="229">
        <v>5</v>
      </c>
      <c r="O15" s="231">
        <f t="shared" si="2"/>
        <v>19.266666666666666</v>
      </c>
    </row>
    <row r="16" spans="1:15" s="164" customFormat="1" ht="24.75">
      <c r="A16" s="156">
        <v>11</v>
      </c>
      <c r="B16" s="156" t="s">
        <v>11</v>
      </c>
      <c r="C16" s="171">
        <v>105.6</v>
      </c>
      <c r="D16" s="218">
        <v>3</v>
      </c>
      <c r="E16" s="173">
        <v>40.7</v>
      </c>
      <c r="F16" s="219">
        <f t="shared" si="1"/>
        <v>1.808888888888889</v>
      </c>
      <c r="G16" s="159" t="s">
        <v>148</v>
      </c>
      <c r="H16" s="160">
        <v>0</v>
      </c>
      <c r="I16" s="170" t="s">
        <v>149</v>
      </c>
      <c r="J16" s="161">
        <v>1</v>
      </c>
      <c r="K16" s="181" t="s">
        <v>127</v>
      </c>
      <c r="L16" s="162">
        <v>0</v>
      </c>
      <c r="M16" s="135" t="s">
        <v>150</v>
      </c>
      <c r="N16" s="163">
        <v>5</v>
      </c>
      <c r="O16" s="232">
        <f t="shared" si="2"/>
        <v>10.80888888888889</v>
      </c>
    </row>
    <row r="17" spans="1:15" ht="15">
      <c r="A17" s="80">
        <v>12</v>
      </c>
      <c r="B17" s="80" t="s">
        <v>12</v>
      </c>
      <c r="C17" s="157">
        <v>75</v>
      </c>
      <c r="D17" s="218">
        <v>3</v>
      </c>
      <c r="E17" s="158">
        <v>38</v>
      </c>
      <c r="F17" s="219">
        <f t="shared" si="1"/>
        <v>1.6888888888888889</v>
      </c>
      <c r="G17" s="233">
        <v>0.115</v>
      </c>
      <c r="H17" s="68">
        <v>0</v>
      </c>
      <c r="I17" s="165" t="s">
        <v>180</v>
      </c>
      <c r="J17" s="71">
        <v>1</v>
      </c>
      <c r="K17" s="181" t="s">
        <v>127</v>
      </c>
      <c r="L17" s="74">
        <v>0</v>
      </c>
      <c r="M17" s="186" t="s">
        <v>127</v>
      </c>
      <c r="N17" s="77">
        <v>0</v>
      </c>
      <c r="O17" s="230">
        <f t="shared" si="2"/>
        <v>5.688888888888889</v>
      </c>
    </row>
    <row r="18" spans="1:15" ht="24.75">
      <c r="A18" s="80">
        <v>13</v>
      </c>
      <c r="B18" s="80" t="s">
        <v>13</v>
      </c>
      <c r="C18" s="201">
        <v>71</v>
      </c>
      <c r="D18" s="221">
        <v>3</v>
      </c>
      <c r="E18" s="202">
        <v>140</v>
      </c>
      <c r="F18" s="222">
        <v>2</v>
      </c>
      <c r="G18" s="172">
        <v>0.02</v>
      </c>
      <c r="H18" s="68">
        <v>0</v>
      </c>
      <c r="I18" s="165" t="s">
        <v>214</v>
      </c>
      <c r="J18" s="71">
        <v>1.5</v>
      </c>
      <c r="K18" s="181" t="s">
        <v>127</v>
      </c>
      <c r="L18" s="74">
        <v>0</v>
      </c>
      <c r="M18" s="186" t="s">
        <v>127</v>
      </c>
      <c r="N18" s="77">
        <v>0</v>
      </c>
      <c r="O18" s="230">
        <f t="shared" si="2"/>
        <v>6.5</v>
      </c>
    </row>
    <row r="19" spans="1:15" ht="24.75">
      <c r="A19" s="80">
        <v>14</v>
      </c>
      <c r="B19" s="80" t="s">
        <v>14</v>
      </c>
      <c r="C19" s="61">
        <v>22</v>
      </c>
      <c r="D19" s="218">
        <f t="shared" si="0"/>
        <v>1.4666666666666666</v>
      </c>
      <c r="E19" s="62">
        <v>9.5</v>
      </c>
      <c r="F19" s="219">
        <f t="shared" si="1"/>
        <v>0.4222222222222222</v>
      </c>
      <c r="G19" s="172">
        <v>0.18</v>
      </c>
      <c r="H19" s="68">
        <v>3</v>
      </c>
      <c r="I19" s="165" t="s">
        <v>181</v>
      </c>
      <c r="J19" s="71">
        <v>2.5</v>
      </c>
      <c r="K19" s="181" t="s">
        <v>127</v>
      </c>
      <c r="L19" s="74">
        <v>0</v>
      </c>
      <c r="M19" s="135" t="s">
        <v>179</v>
      </c>
      <c r="N19" s="77">
        <v>5</v>
      </c>
      <c r="O19" s="230">
        <f t="shared" si="2"/>
        <v>12.38888888888889</v>
      </c>
    </row>
    <row r="20" spans="1:15" ht="24.75">
      <c r="A20" s="80">
        <v>15</v>
      </c>
      <c r="B20" s="80" t="s">
        <v>15</v>
      </c>
      <c r="C20" s="61">
        <v>0.1</v>
      </c>
      <c r="D20" s="218">
        <f t="shared" si="0"/>
        <v>0.006666666666666668</v>
      </c>
      <c r="E20" s="62">
        <v>0.03</v>
      </c>
      <c r="F20" s="219">
        <f t="shared" si="1"/>
        <v>0.0013333333333333333</v>
      </c>
      <c r="G20" s="172">
        <v>0.05</v>
      </c>
      <c r="H20" s="68">
        <v>0</v>
      </c>
      <c r="I20" s="165" t="s">
        <v>197</v>
      </c>
      <c r="J20" s="71">
        <v>1.5</v>
      </c>
      <c r="K20" s="181" t="s">
        <v>127</v>
      </c>
      <c r="L20" s="74">
        <v>0</v>
      </c>
      <c r="M20" s="135" t="s">
        <v>198</v>
      </c>
      <c r="N20" s="77">
        <v>5</v>
      </c>
      <c r="O20" s="230">
        <f t="shared" si="2"/>
        <v>6.508</v>
      </c>
    </row>
    <row r="21" spans="1:15" ht="24.75">
      <c r="A21" s="80">
        <v>16</v>
      </c>
      <c r="B21" s="80" t="s">
        <v>126</v>
      </c>
      <c r="C21" s="61">
        <v>17</v>
      </c>
      <c r="D21" s="218">
        <f t="shared" si="0"/>
        <v>1.1333333333333333</v>
      </c>
      <c r="E21" s="62">
        <v>7</v>
      </c>
      <c r="F21" s="219">
        <f t="shared" si="1"/>
        <v>0.3111111111111111</v>
      </c>
      <c r="G21" s="172">
        <v>0.34</v>
      </c>
      <c r="H21" s="68">
        <v>5</v>
      </c>
      <c r="I21" s="165" t="s">
        <v>206</v>
      </c>
      <c r="J21" s="71">
        <v>4</v>
      </c>
      <c r="K21" s="181" t="s">
        <v>127</v>
      </c>
      <c r="L21" s="74">
        <v>0</v>
      </c>
      <c r="M21" s="135" t="s">
        <v>207</v>
      </c>
      <c r="N21" s="77">
        <v>5</v>
      </c>
      <c r="O21" s="230">
        <f t="shared" si="2"/>
        <v>15.444444444444445</v>
      </c>
    </row>
    <row r="22" spans="1:15" ht="72.75">
      <c r="A22" s="80">
        <v>17</v>
      </c>
      <c r="B22" s="80" t="s">
        <v>17</v>
      </c>
      <c r="C22" s="61">
        <v>11</v>
      </c>
      <c r="D22" s="218">
        <f t="shared" si="0"/>
        <v>0.7333333333333333</v>
      </c>
      <c r="E22" s="62">
        <v>27</v>
      </c>
      <c r="F22" s="219">
        <f t="shared" si="1"/>
        <v>1.2</v>
      </c>
      <c r="G22" s="134" t="s">
        <v>111</v>
      </c>
      <c r="H22" s="68">
        <v>0</v>
      </c>
      <c r="I22" s="165" t="s">
        <v>235</v>
      </c>
      <c r="J22" s="71">
        <v>4</v>
      </c>
      <c r="K22" s="181" t="s">
        <v>127</v>
      </c>
      <c r="L22" s="74">
        <v>0</v>
      </c>
      <c r="M22" s="135" t="s">
        <v>251</v>
      </c>
      <c r="N22" s="77">
        <v>5</v>
      </c>
      <c r="O22" s="230">
        <f t="shared" si="2"/>
        <v>10.933333333333334</v>
      </c>
    </row>
    <row r="23" spans="1:15" ht="36.75">
      <c r="A23" s="80">
        <v>18</v>
      </c>
      <c r="B23" s="80" t="s">
        <v>18</v>
      </c>
      <c r="C23" s="201">
        <v>21</v>
      </c>
      <c r="D23" s="218">
        <f t="shared" si="0"/>
        <v>1.4</v>
      </c>
      <c r="E23" s="202">
        <v>18</v>
      </c>
      <c r="F23" s="219">
        <f t="shared" si="1"/>
        <v>0.8</v>
      </c>
      <c r="G23" s="233">
        <v>0.047</v>
      </c>
      <c r="H23" s="68">
        <v>0</v>
      </c>
      <c r="I23" s="165" t="s">
        <v>170</v>
      </c>
      <c r="J23" s="71">
        <v>2</v>
      </c>
      <c r="K23" s="181" t="s">
        <v>127</v>
      </c>
      <c r="L23" s="74">
        <v>0</v>
      </c>
      <c r="M23" s="135" t="s">
        <v>169</v>
      </c>
      <c r="N23" s="77">
        <v>5</v>
      </c>
      <c r="O23" s="230">
        <f t="shared" si="2"/>
        <v>9.2</v>
      </c>
    </row>
    <row r="24" spans="1:15" ht="15">
      <c r="A24" s="80">
        <v>19</v>
      </c>
      <c r="B24" s="80" t="s">
        <v>19</v>
      </c>
      <c r="C24" s="61">
        <v>4.4</v>
      </c>
      <c r="D24" s="218">
        <f t="shared" si="0"/>
        <v>0.29333333333333333</v>
      </c>
      <c r="E24" s="62">
        <v>2.4</v>
      </c>
      <c r="F24" s="219">
        <f t="shared" si="1"/>
        <v>0.10666666666666666</v>
      </c>
      <c r="G24" s="233">
        <v>0.109</v>
      </c>
      <c r="H24" s="68">
        <v>0</v>
      </c>
      <c r="I24" s="165" t="s">
        <v>210</v>
      </c>
      <c r="J24" s="71">
        <v>1.5</v>
      </c>
      <c r="K24" s="181"/>
      <c r="L24" s="74"/>
      <c r="M24" s="195" t="s">
        <v>211</v>
      </c>
      <c r="N24" s="77">
        <v>0</v>
      </c>
      <c r="O24" s="230">
        <f t="shared" si="2"/>
        <v>1.9</v>
      </c>
    </row>
    <row r="25" spans="1:15" ht="24.75">
      <c r="A25" s="80">
        <v>20</v>
      </c>
      <c r="B25" s="80" t="s">
        <v>20</v>
      </c>
      <c r="C25" s="61">
        <v>19.2</v>
      </c>
      <c r="D25" s="218">
        <f t="shared" si="0"/>
        <v>1.2799999999999998</v>
      </c>
      <c r="E25" s="62">
        <v>6.3</v>
      </c>
      <c r="F25" s="219">
        <f t="shared" si="1"/>
        <v>0.27999999999999997</v>
      </c>
      <c r="G25" s="67">
        <v>9.3</v>
      </c>
      <c r="H25" s="68">
        <v>0</v>
      </c>
      <c r="I25" s="165" t="s">
        <v>171</v>
      </c>
      <c r="J25" s="71">
        <v>1.5</v>
      </c>
      <c r="K25" s="181" t="s">
        <v>127</v>
      </c>
      <c r="L25" s="74">
        <v>0</v>
      </c>
      <c r="M25" s="135" t="s">
        <v>172</v>
      </c>
      <c r="N25" s="77">
        <v>5</v>
      </c>
      <c r="O25" s="230">
        <f t="shared" si="2"/>
        <v>8.059999999999999</v>
      </c>
    </row>
    <row r="26" spans="1:15" ht="24.75">
      <c r="A26" s="80">
        <v>21</v>
      </c>
      <c r="B26" s="80" t="s">
        <v>21</v>
      </c>
      <c r="C26" s="61">
        <v>38</v>
      </c>
      <c r="D26" s="218">
        <f t="shared" si="0"/>
        <v>2.533333333333333</v>
      </c>
      <c r="E26" s="62">
        <v>34</v>
      </c>
      <c r="F26" s="219">
        <f t="shared" si="1"/>
        <v>1.511111111111111</v>
      </c>
      <c r="G26" s="233">
        <v>0.084</v>
      </c>
      <c r="H26" s="68">
        <v>0</v>
      </c>
      <c r="I26" s="165" t="s">
        <v>164</v>
      </c>
      <c r="J26" s="71">
        <v>2.5</v>
      </c>
      <c r="K26" s="181" t="s">
        <v>127</v>
      </c>
      <c r="L26" s="74">
        <v>0</v>
      </c>
      <c r="M26" s="135" t="s">
        <v>165</v>
      </c>
      <c r="N26" s="77">
        <v>5</v>
      </c>
      <c r="O26" s="230">
        <f t="shared" si="2"/>
        <v>11.544444444444444</v>
      </c>
    </row>
    <row r="27" spans="1:15" ht="48.75">
      <c r="A27" s="80">
        <v>22</v>
      </c>
      <c r="B27" s="80" t="s">
        <v>22</v>
      </c>
      <c r="C27" s="61">
        <v>10.9</v>
      </c>
      <c r="D27" s="218">
        <f t="shared" si="0"/>
        <v>0.7266666666666667</v>
      </c>
      <c r="E27" s="62">
        <v>2.3</v>
      </c>
      <c r="F27" s="219">
        <f t="shared" si="1"/>
        <v>0.10222222222222221</v>
      </c>
      <c r="G27" s="172">
        <v>0.25</v>
      </c>
      <c r="H27" s="68">
        <v>5</v>
      </c>
      <c r="I27" s="165" t="s">
        <v>153</v>
      </c>
      <c r="J27" s="71">
        <v>3</v>
      </c>
      <c r="K27" s="181" t="s">
        <v>127</v>
      </c>
      <c r="L27" s="74">
        <v>0</v>
      </c>
      <c r="M27" s="166" t="s">
        <v>154</v>
      </c>
      <c r="N27" s="77"/>
      <c r="O27" s="230">
        <f t="shared" si="2"/>
        <v>8.828888888888889</v>
      </c>
    </row>
    <row r="28" spans="1:15" ht="15">
      <c r="A28" s="80">
        <v>23</v>
      </c>
      <c r="B28" s="80" t="s">
        <v>23</v>
      </c>
      <c r="C28" s="201">
        <v>26</v>
      </c>
      <c r="D28" s="218">
        <f t="shared" si="0"/>
        <v>1.7333333333333334</v>
      </c>
      <c r="E28" s="202">
        <v>46.3</v>
      </c>
      <c r="F28" s="219">
        <f t="shared" si="1"/>
        <v>2.0577777777777775</v>
      </c>
      <c r="G28" s="172">
        <v>0.37</v>
      </c>
      <c r="H28" s="68">
        <v>5</v>
      </c>
      <c r="I28" s="165" t="s">
        <v>203</v>
      </c>
      <c r="J28" s="71">
        <v>1.5</v>
      </c>
      <c r="K28" s="181" t="s">
        <v>127</v>
      </c>
      <c r="L28" s="74">
        <v>0</v>
      </c>
      <c r="M28" s="135" t="s">
        <v>204</v>
      </c>
      <c r="N28" s="77">
        <v>5</v>
      </c>
      <c r="O28" s="230">
        <f t="shared" si="2"/>
        <v>15.29111111111111</v>
      </c>
    </row>
    <row r="29" spans="1:15" ht="31.5" customHeight="1">
      <c r="A29" s="80">
        <v>24</v>
      </c>
      <c r="B29" s="80" t="s">
        <v>202</v>
      </c>
      <c r="C29" s="61">
        <v>17</v>
      </c>
      <c r="D29" s="218">
        <f t="shared" si="0"/>
        <v>1.1333333333333333</v>
      </c>
      <c r="E29" s="62">
        <v>59.5</v>
      </c>
      <c r="F29" s="219">
        <f t="shared" si="1"/>
        <v>2.6444444444444444</v>
      </c>
      <c r="G29" s="67" t="s">
        <v>111</v>
      </c>
      <c r="H29" s="68">
        <v>0</v>
      </c>
      <c r="I29" s="165" t="s">
        <v>183</v>
      </c>
      <c r="J29" s="71">
        <v>4.5</v>
      </c>
      <c r="K29" s="181" t="s">
        <v>127</v>
      </c>
      <c r="L29" s="74">
        <v>0</v>
      </c>
      <c r="M29" s="135" t="s">
        <v>184</v>
      </c>
      <c r="N29" s="77">
        <v>5</v>
      </c>
      <c r="O29" s="230">
        <f t="shared" si="2"/>
        <v>13.277777777777779</v>
      </c>
    </row>
    <row r="30" spans="1:15" ht="24.75">
      <c r="A30" s="80">
        <v>25</v>
      </c>
      <c r="B30" s="80" t="s">
        <v>25</v>
      </c>
      <c r="C30" s="61">
        <v>15</v>
      </c>
      <c r="D30" s="218">
        <f t="shared" si="0"/>
        <v>1</v>
      </c>
      <c r="E30" s="62">
        <v>2</v>
      </c>
      <c r="F30" s="219">
        <f t="shared" si="1"/>
        <v>0.08888888888888889</v>
      </c>
      <c r="G30" s="233">
        <v>0.275</v>
      </c>
      <c r="H30" s="68">
        <v>5</v>
      </c>
      <c r="I30" s="170" t="s">
        <v>145</v>
      </c>
      <c r="J30" s="71">
        <v>0.5</v>
      </c>
      <c r="K30" s="181" t="s">
        <v>127</v>
      </c>
      <c r="L30" s="74">
        <v>0</v>
      </c>
      <c r="M30" s="135" t="s">
        <v>119</v>
      </c>
      <c r="N30" s="77">
        <v>5</v>
      </c>
      <c r="O30" s="230">
        <f t="shared" si="2"/>
        <v>11.588888888888889</v>
      </c>
    </row>
    <row r="31" spans="1:15" s="30" customFormat="1" ht="15">
      <c r="A31" s="281"/>
      <c r="B31" s="281" t="s">
        <v>26</v>
      </c>
      <c r="C31" s="294">
        <v>32.45</v>
      </c>
      <c r="D31" s="282">
        <f t="shared" si="0"/>
        <v>2.1633333333333336</v>
      </c>
      <c r="E31" s="283">
        <v>25.8</v>
      </c>
      <c r="F31" s="284">
        <f t="shared" si="1"/>
        <v>1.1466666666666667</v>
      </c>
      <c r="G31" s="285"/>
      <c r="H31" s="286">
        <v>1.84</v>
      </c>
      <c r="I31" s="287"/>
      <c r="J31" s="288">
        <v>2.36</v>
      </c>
      <c r="K31" s="289"/>
      <c r="L31" s="290">
        <v>1.2</v>
      </c>
      <c r="M31" s="291"/>
      <c r="N31" s="292">
        <v>3.9</v>
      </c>
      <c r="O31" s="230">
        <f t="shared" si="2"/>
        <v>12.61</v>
      </c>
    </row>
    <row r="32" spans="1:15" ht="24.75">
      <c r="A32" s="80">
        <v>27</v>
      </c>
      <c r="B32" s="80" t="s">
        <v>27</v>
      </c>
      <c r="C32" s="201">
        <v>0.22</v>
      </c>
      <c r="D32" s="221">
        <f t="shared" si="0"/>
        <v>0.014666666666666668</v>
      </c>
      <c r="E32" s="202">
        <v>0.73</v>
      </c>
      <c r="F32" s="219">
        <f t="shared" si="1"/>
        <v>0.03244444444444444</v>
      </c>
      <c r="G32" s="134">
        <v>0.4</v>
      </c>
      <c r="H32" s="68">
        <v>5</v>
      </c>
      <c r="I32" s="165" t="s">
        <v>232</v>
      </c>
      <c r="J32" s="71">
        <v>2</v>
      </c>
      <c r="K32" s="181" t="s">
        <v>127</v>
      </c>
      <c r="L32" s="74">
        <v>0</v>
      </c>
      <c r="M32" s="135" t="s">
        <v>233</v>
      </c>
      <c r="N32" s="77">
        <v>5</v>
      </c>
      <c r="O32" s="230">
        <f t="shared" si="2"/>
        <v>12.04711111111111</v>
      </c>
    </row>
    <row r="33" spans="1:15" ht="34.5">
      <c r="A33" s="80">
        <v>28</v>
      </c>
      <c r="B33" s="80" t="s">
        <v>28</v>
      </c>
      <c r="C33" s="61">
        <v>6.6</v>
      </c>
      <c r="D33" s="218">
        <f t="shared" si="0"/>
        <v>0.43999999999999995</v>
      </c>
      <c r="E33" s="62">
        <v>8.9</v>
      </c>
      <c r="F33" s="219">
        <f t="shared" si="1"/>
        <v>0.39555555555555555</v>
      </c>
      <c r="G33" s="233">
        <v>0.043</v>
      </c>
      <c r="H33" s="68">
        <v>0</v>
      </c>
      <c r="I33" s="165" t="s">
        <v>221</v>
      </c>
      <c r="J33" s="71">
        <v>3</v>
      </c>
      <c r="K33" s="183" t="s">
        <v>222</v>
      </c>
      <c r="L33" s="74">
        <v>5</v>
      </c>
      <c r="M33" s="135" t="s">
        <v>223</v>
      </c>
      <c r="N33" s="77">
        <v>5</v>
      </c>
      <c r="O33" s="230">
        <f t="shared" si="2"/>
        <v>13.835555555555555</v>
      </c>
    </row>
    <row r="34" spans="1:15" ht="34.5">
      <c r="A34" s="80">
        <v>29</v>
      </c>
      <c r="B34" s="80" t="s">
        <v>29</v>
      </c>
      <c r="C34" s="61">
        <v>1.1</v>
      </c>
      <c r="D34" s="218">
        <f t="shared" si="0"/>
        <v>0.07333333333333333</v>
      </c>
      <c r="E34" s="62">
        <v>0.5</v>
      </c>
      <c r="F34" s="219">
        <f t="shared" si="1"/>
        <v>0.022222222222222223</v>
      </c>
      <c r="G34" s="67" t="s">
        <v>148</v>
      </c>
      <c r="H34" s="68">
        <v>0</v>
      </c>
      <c r="I34" s="165" t="s">
        <v>188</v>
      </c>
      <c r="J34" s="71">
        <v>4</v>
      </c>
      <c r="K34" s="247" t="s">
        <v>253</v>
      </c>
      <c r="L34" s="197">
        <v>0</v>
      </c>
      <c r="M34" s="135" t="s">
        <v>189</v>
      </c>
      <c r="N34" s="77">
        <v>5</v>
      </c>
      <c r="O34" s="230">
        <f t="shared" si="2"/>
        <v>9.095555555555556</v>
      </c>
    </row>
    <row r="35" spans="1:15" ht="24.75">
      <c r="A35" s="80">
        <v>30</v>
      </c>
      <c r="B35" s="80" t="s">
        <v>30</v>
      </c>
      <c r="C35" s="61">
        <v>9.4</v>
      </c>
      <c r="D35" s="218">
        <f t="shared" si="0"/>
        <v>0.6266666666666667</v>
      </c>
      <c r="E35" s="62">
        <v>3.9</v>
      </c>
      <c r="F35" s="219">
        <f t="shared" si="1"/>
        <v>0.17333333333333334</v>
      </c>
      <c r="G35" s="233">
        <v>0.208</v>
      </c>
      <c r="H35" s="68">
        <v>3</v>
      </c>
      <c r="I35" s="165" t="s">
        <v>158</v>
      </c>
      <c r="J35" s="71">
        <v>2.5</v>
      </c>
      <c r="K35" s="181" t="s">
        <v>127</v>
      </c>
      <c r="L35" s="74">
        <v>0</v>
      </c>
      <c r="M35" s="135" t="s">
        <v>159</v>
      </c>
      <c r="N35" s="77">
        <v>5</v>
      </c>
      <c r="O35" s="230">
        <f t="shared" si="2"/>
        <v>11.3</v>
      </c>
    </row>
    <row r="36" spans="1:15" ht="24.75">
      <c r="A36" s="80">
        <v>31</v>
      </c>
      <c r="B36" s="80" t="s">
        <v>31</v>
      </c>
      <c r="C36" s="201">
        <v>4.2</v>
      </c>
      <c r="D36" s="218">
        <f t="shared" si="0"/>
        <v>0.28</v>
      </c>
      <c r="E36" s="202">
        <v>8.8</v>
      </c>
      <c r="F36" s="219">
        <f t="shared" si="1"/>
        <v>0.39111111111111113</v>
      </c>
      <c r="G36" s="134" t="s">
        <v>244</v>
      </c>
      <c r="H36" s="68">
        <v>3</v>
      </c>
      <c r="I36" s="165" t="s">
        <v>245</v>
      </c>
      <c r="J36" s="71">
        <v>1</v>
      </c>
      <c r="K36" s="183" t="s">
        <v>246</v>
      </c>
      <c r="L36" s="74">
        <v>5</v>
      </c>
      <c r="M36" s="135" t="s">
        <v>247</v>
      </c>
      <c r="N36" s="77">
        <v>5</v>
      </c>
      <c r="O36" s="230">
        <f t="shared" si="2"/>
        <v>14.671111111111111</v>
      </c>
    </row>
    <row r="37" spans="1:15" s="30" customFormat="1" ht="15">
      <c r="A37" s="281"/>
      <c r="B37" s="281" t="s">
        <v>32</v>
      </c>
      <c r="C37" s="294">
        <v>4.3</v>
      </c>
      <c r="D37" s="295">
        <f t="shared" si="0"/>
        <v>0.2866666666666666</v>
      </c>
      <c r="E37" s="295">
        <v>4.6</v>
      </c>
      <c r="F37" s="296">
        <f t="shared" si="1"/>
        <v>0.20444444444444443</v>
      </c>
      <c r="G37" s="297"/>
      <c r="H37" s="298">
        <v>2.2</v>
      </c>
      <c r="I37" s="299"/>
      <c r="J37" s="300">
        <v>2.5</v>
      </c>
      <c r="K37" s="301"/>
      <c r="L37" s="302">
        <v>2</v>
      </c>
      <c r="M37" s="303"/>
      <c r="N37" s="304">
        <v>5</v>
      </c>
      <c r="O37" s="230">
        <f t="shared" si="2"/>
        <v>12.19111111111111</v>
      </c>
    </row>
    <row r="38" spans="1:15" s="30" customFormat="1" ht="15.75" thickBot="1">
      <c r="A38" s="293"/>
      <c r="B38" s="293" t="s">
        <v>33</v>
      </c>
      <c r="C38" s="305">
        <v>18.4</v>
      </c>
      <c r="D38" s="306">
        <f t="shared" si="0"/>
        <v>1.2266666666666666</v>
      </c>
      <c r="E38" s="306">
        <v>15.2</v>
      </c>
      <c r="F38" s="307">
        <f t="shared" si="1"/>
        <v>0.6755555555555556</v>
      </c>
      <c r="G38" s="308"/>
      <c r="H38" s="309">
        <v>2.02</v>
      </c>
      <c r="I38" s="310"/>
      <c r="J38" s="311">
        <v>2.43</v>
      </c>
      <c r="K38" s="312"/>
      <c r="L38" s="313">
        <v>1.6</v>
      </c>
      <c r="M38" s="314"/>
      <c r="N38" s="315">
        <v>4.45</v>
      </c>
      <c r="O38" s="230">
        <f t="shared" si="2"/>
        <v>12.402222222222221</v>
      </c>
    </row>
    <row r="48" ht="15">
      <c r="I48" s="176"/>
    </row>
    <row r="49" ht="15">
      <c r="I49" s="177"/>
    </row>
    <row r="50" ht="15">
      <c r="I50" s="177"/>
    </row>
    <row r="51" ht="15">
      <c r="I51" s="177"/>
    </row>
    <row r="52" ht="15">
      <c r="I52" s="176"/>
    </row>
    <row r="77" ht="15.75" thickBot="1"/>
    <row r="78" spans="3:6" ht="15">
      <c r="C78" s="415" t="s">
        <v>98</v>
      </c>
      <c r="D78" s="52"/>
      <c r="E78" s="52"/>
      <c r="F78" s="415" t="s">
        <v>99</v>
      </c>
    </row>
    <row r="79" spans="3:6" ht="15.75" thickBot="1">
      <c r="C79" s="417"/>
      <c r="D79" s="53"/>
      <c r="E79" s="53"/>
      <c r="F79" s="417"/>
    </row>
    <row r="80" spans="3:6" ht="104.25">
      <c r="C80" s="54" t="s">
        <v>100</v>
      </c>
      <c r="D80" s="50"/>
      <c r="E80" s="50"/>
      <c r="F80" s="49" t="s">
        <v>102</v>
      </c>
    </row>
    <row r="81" spans="3:6" ht="60">
      <c r="C81" s="54" t="s">
        <v>101</v>
      </c>
      <c r="D81" s="50"/>
      <c r="E81" s="50"/>
      <c r="F81" s="58" t="s">
        <v>103</v>
      </c>
    </row>
    <row r="82" spans="3:6" ht="129" thickBot="1">
      <c r="C82" s="57"/>
      <c r="D82" s="59"/>
      <c r="E82" s="59"/>
      <c r="F82" s="51" t="s">
        <v>104</v>
      </c>
    </row>
    <row r="83" spans="3:6" ht="104.25">
      <c r="C83" s="399" t="s">
        <v>105</v>
      </c>
      <c r="D83" s="50"/>
      <c r="E83" s="50"/>
      <c r="F83" s="49" t="s">
        <v>106</v>
      </c>
    </row>
    <row r="84" spans="3:6" ht="129" thickBot="1">
      <c r="C84" s="401"/>
      <c r="D84" s="56"/>
      <c r="E84" s="56"/>
      <c r="F84" s="51" t="s">
        <v>104</v>
      </c>
    </row>
    <row r="85" spans="3:6" ht="60">
      <c r="C85" s="415" t="s">
        <v>107</v>
      </c>
      <c r="D85" s="48"/>
      <c r="E85" s="48"/>
      <c r="F85" s="49" t="s">
        <v>108</v>
      </c>
    </row>
    <row r="86" spans="3:6" ht="30">
      <c r="C86" s="416"/>
      <c r="D86" s="48"/>
      <c r="E86" s="48"/>
      <c r="F86" s="49" t="s">
        <v>109</v>
      </c>
    </row>
    <row r="87" spans="3:6" ht="45">
      <c r="C87" s="416"/>
      <c r="D87" s="48"/>
      <c r="E87" s="48"/>
      <c r="F87" s="49" t="s">
        <v>110</v>
      </c>
    </row>
    <row r="88" spans="3:6" ht="30.75" thickBot="1">
      <c r="C88" s="417"/>
      <c r="D88" s="47"/>
      <c r="E88" s="47"/>
      <c r="F88" s="37" t="s">
        <v>111</v>
      </c>
    </row>
    <row r="89" spans="3:6" ht="120">
      <c r="C89" s="415" t="s">
        <v>112</v>
      </c>
      <c r="D89" s="48"/>
      <c r="E89" s="48"/>
      <c r="F89" s="48" t="s">
        <v>113</v>
      </c>
    </row>
    <row r="90" spans="3:6" ht="30">
      <c r="C90" s="416"/>
      <c r="D90" s="48"/>
      <c r="E90" s="48"/>
      <c r="F90" s="48" t="s">
        <v>114</v>
      </c>
    </row>
    <row r="91" spans="3:6" ht="15.75" thickBot="1">
      <c r="C91" s="417"/>
      <c r="D91" s="47"/>
      <c r="E91" s="47"/>
      <c r="F91" s="47"/>
    </row>
    <row r="92" spans="3:6" ht="255.75" thickBot="1">
      <c r="C92" s="53" t="s">
        <v>115</v>
      </c>
      <c r="D92" s="47"/>
      <c r="E92" s="47"/>
      <c r="F92" s="47" t="s">
        <v>116</v>
      </c>
    </row>
    <row r="93" spans="3:6" ht="135">
      <c r="C93" s="412" t="s">
        <v>117</v>
      </c>
      <c r="D93" s="49"/>
      <c r="E93" s="49"/>
      <c r="F93" s="49" t="s">
        <v>118</v>
      </c>
    </row>
    <row r="94" spans="3:6" ht="409.5" thickBot="1">
      <c r="C94" s="414"/>
      <c r="D94" s="37"/>
      <c r="E94" s="37"/>
      <c r="F94" s="37" t="s">
        <v>119</v>
      </c>
    </row>
  </sheetData>
  <sheetProtection/>
  <mergeCells count="20">
    <mergeCell ref="O2:O5"/>
    <mergeCell ref="K2:L3"/>
    <mergeCell ref="C3:D3"/>
    <mergeCell ref="E3:F3"/>
    <mergeCell ref="C4:D4"/>
    <mergeCell ref="E4:F4"/>
    <mergeCell ref="G2:H3"/>
    <mergeCell ref="C2:F2"/>
    <mergeCell ref="G4:H4"/>
    <mergeCell ref="I2:J3"/>
    <mergeCell ref="I4:J4"/>
    <mergeCell ref="K4:L4"/>
    <mergeCell ref="M2:N3"/>
    <mergeCell ref="M4:N4"/>
    <mergeCell ref="C93:C94"/>
    <mergeCell ref="C78:C79"/>
    <mergeCell ref="F78:F79"/>
    <mergeCell ref="C83:C84"/>
    <mergeCell ref="C85:C88"/>
    <mergeCell ref="C89:C91"/>
  </mergeCells>
  <hyperlinks>
    <hyperlink ref="K14" r:id="rId1" display="http://litkarta.igralib.ru/"/>
    <hyperlink ref="K34" r:id="rId2" display="http://izhlib.ru/pages/izhnational"/>
    <hyperlink ref="K11" r:id="rId3" display="http://grah-litmap.jimdo.com/"/>
    <hyperlink ref="K15" r:id="rId4" display="https://www.google.com/maps/d/viewer?hl=ru&amp;authuser=0&amp;mid=16VtDJgQAL-aI6ENPER_DuWaFexc"/>
  </hyperlinks>
  <printOptions/>
  <pageMargins left="0.31496062992125984" right="0.11811023622047245" top="0.35433070866141736" bottom="0.35433070866141736" header="0.11811023622047245" footer="0.11811023622047245"/>
  <pageSetup fitToHeight="1" fitToWidth="1" horizontalDpi="600" verticalDpi="600" orientation="landscape" paperSize="9" scale="16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4:G38"/>
  <sheetViews>
    <sheetView zoomScalePageLayoutView="0" workbookViewId="0" topLeftCell="A16">
      <selection activeCell="B45" sqref="B45"/>
    </sheetView>
  </sheetViews>
  <sheetFormatPr defaultColWidth="9.140625" defaultRowHeight="15"/>
  <cols>
    <col min="1" max="1" width="6.57421875" style="0" customWidth="1"/>
    <col min="2" max="2" width="22.421875" style="0" customWidth="1"/>
    <col min="3" max="4" width="12.28125" style="0" customWidth="1"/>
    <col min="5" max="5" width="11.7109375" style="0" customWidth="1"/>
    <col min="6" max="6" width="11.8515625" style="0" customWidth="1"/>
    <col min="7" max="7" width="10.57421875" style="0" bestFit="1" customWidth="1"/>
  </cols>
  <sheetData>
    <row r="4" spans="1:7" ht="75">
      <c r="A4" s="42"/>
      <c r="B4" s="40" t="s">
        <v>59</v>
      </c>
      <c r="C4" s="40" t="s">
        <v>136</v>
      </c>
      <c r="D4" s="40" t="s">
        <v>137</v>
      </c>
      <c r="E4" s="40" t="s">
        <v>138</v>
      </c>
      <c r="F4" s="40" t="s">
        <v>139</v>
      </c>
      <c r="G4" s="40" t="s">
        <v>140</v>
      </c>
    </row>
    <row r="5" spans="1:7" s="174" customFormat="1" ht="15">
      <c r="A5" s="207">
        <v>1</v>
      </c>
      <c r="B5" s="208" t="s">
        <v>1</v>
      </c>
      <c r="C5" s="217">
        <f>'нормат.-правов. база'!P5</f>
        <v>22.772727272727273</v>
      </c>
      <c r="D5" s="209">
        <f>'как культ.-просвет. центр'!U5</f>
        <v>17.8</v>
      </c>
      <c r="E5" s="209">
        <f>'актив. информ. агент'!P6</f>
        <v>7</v>
      </c>
      <c r="F5" s="217">
        <f>'хранитель культ. наслед.'!O6</f>
        <v>11.622222222222222</v>
      </c>
      <c r="G5" s="217">
        <f>SUM(C5:F5)</f>
        <v>59.1949494949495</v>
      </c>
    </row>
    <row r="6" spans="1:7" s="174" customFormat="1" ht="15">
      <c r="A6" s="207">
        <v>2</v>
      </c>
      <c r="B6" s="208" t="s">
        <v>2</v>
      </c>
      <c r="C6" s="217">
        <f>'нормат.-правов. база'!P6</f>
        <v>17.482758620689655</v>
      </c>
      <c r="D6" s="209">
        <f>'как культ.-просвет. центр'!U6</f>
        <v>6.5</v>
      </c>
      <c r="E6" s="209">
        <f>'актив. информ. агент'!P7</f>
        <v>8</v>
      </c>
      <c r="F6" s="217">
        <f>'хранитель культ. наслед.'!O7</f>
        <v>7.066666666666666</v>
      </c>
      <c r="G6" s="217">
        <f aca="true" t="shared" si="0" ref="G6:G35">SUM(C6:F6)</f>
        <v>39.04942528735632</v>
      </c>
    </row>
    <row r="7" spans="1:7" s="174" customFormat="1" ht="15">
      <c r="A7" s="207">
        <v>3</v>
      </c>
      <c r="B7" s="208" t="s">
        <v>3</v>
      </c>
      <c r="C7" s="217">
        <f>'нормат.-правов. база'!P7</f>
        <v>22.6875</v>
      </c>
      <c r="D7" s="209">
        <f>'как культ.-просвет. центр'!U7</f>
        <v>14</v>
      </c>
      <c r="E7" s="209">
        <f>'актив. информ. агент'!P8</f>
        <v>8</v>
      </c>
      <c r="F7" s="217">
        <f>'хранитель культ. наслед.'!O8</f>
        <v>8.5</v>
      </c>
      <c r="G7" s="217">
        <f t="shared" si="0"/>
        <v>53.1875</v>
      </c>
    </row>
    <row r="8" spans="1:7" s="174" customFormat="1" ht="15">
      <c r="A8" s="207">
        <v>4</v>
      </c>
      <c r="B8" s="208" t="s">
        <v>4</v>
      </c>
      <c r="C8" s="217">
        <f>'нормат.-правов. база'!P8</f>
        <v>17.791666666666668</v>
      </c>
      <c r="D8" s="209">
        <f>'как культ.-просвет. центр'!U8</f>
        <v>25</v>
      </c>
      <c r="E8" s="209">
        <f>'актив. информ. агент'!P9</f>
        <v>8</v>
      </c>
      <c r="F8" s="217">
        <f>'хранитель культ. наслед.'!O9</f>
        <v>17.9</v>
      </c>
      <c r="G8" s="217">
        <f t="shared" si="0"/>
        <v>68.69166666666666</v>
      </c>
    </row>
    <row r="9" spans="1:7" s="174" customFormat="1" ht="15">
      <c r="A9" s="207">
        <v>5</v>
      </c>
      <c r="B9" s="208" t="s">
        <v>5</v>
      </c>
      <c r="C9" s="217">
        <f>'нормат.-правов. база'!P9</f>
        <v>22.074074074074073</v>
      </c>
      <c r="D9" s="209">
        <f>'как культ.-просвет. центр'!U9</f>
        <v>25</v>
      </c>
      <c r="E9" s="209">
        <f>'актив. информ. агент'!P10</f>
        <v>8</v>
      </c>
      <c r="F9" s="217">
        <f>'хранитель культ. наслед.'!O10</f>
        <v>13.055555555555555</v>
      </c>
      <c r="G9" s="217">
        <f t="shared" si="0"/>
        <v>68.12962962962963</v>
      </c>
    </row>
    <row r="10" spans="1:7" s="174" customFormat="1" ht="15">
      <c r="A10" s="207">
        <v>6</v>
      </c>
      <c r="B10" s="208" t="s">
        <v>6</v>
      </c>
      <c r="C10" s="217">
        <f>'нормат.-правов. база'!P10</f>
        <v>23</v>
      </c>
      <c r="D10" s="209">
        <f>'как культ.-просвет. центр'!U10</f>
        <v>21</v>
      </c>
      <c r="E10" s="209">
        <f>'актив. информ. агент'!P11</f>
        <v>8</v>
      </c>
      <c r="F10" s="217">
        <f>'хранитель культ. наслед.'!O11</f>
        <v>15.366666666666667</v>
      </c>
      <c r="G10" s="217">
        <f t="shared" si="0"/>
        <v>67.36666666666667</v>
      </c>
    </row>
    <row r="11" spans="1:7" s="174" customFormat="1" ht="15">
      <c r="A11" s="207">
        <v>7</v>
      </c>
      <c r="B11" s="208" t="s">
        <v>7</v>
      </c>
      <c r="C11" s="217">
        <f>'нормат.-правов. база'!P11</f>
        <v>18</v>
      </c>
      <c r="D11" s="209">
        <f>'как культ.-просвет. центр'!U11</f>
        <v>14.2</v>
      </c>
      <c r="E11" s="209">
        <f>'актив. информ. агент'!P12</f>
        <v>8</v>
      </c>
      <c r="F11" s="217">
        <f>'хранитель культ. наслед.'!O12</f>
        <v>13.333333333333332</v>
      </c>
      <c r="G11" s="217">
        <f t="shared" si="0"/>
        <v>53.53333333333333</v>
      </c>
    </row>
    <row r="12" spans="1:7" s="174" customFormat="1" ht="15">
      <c r="A12" s="207">
        <v>8</v>
      </c>
      <c r="B12" s="208" t="s">
        <v>8</v>
      </c>
      <c r="C12" s="217">
        <f>'нормат.-правов. база'!P12</f>
        <v>12.125</v>
      </c>
      <c r="D12" s="209">
        <f>'как культ.-просвет. центр'!U12</f>
        <v>20</v>
      </c>
      <c r="E12" s="209">
        <f>'актив. информ. агент'!P13</f>
        <v>17</v>
      </c>
      <c r="F12" s="217">
        <f>'хранитель культ. наслед.'!O13</f>
        <v>16.366666666666667</v>
      </c>
      <c r="G12" s="217">
        <f t="shared" si="0"/>
        <v>65.49166666666667</v>
      </c>
    </row>
    <row r="13" spans="1:7" s="174" customFormat="1" ht="15">
      <c r="A13" s="207">
        <v>9</v>
      </c>
      <c r="B13" s="208" t="s">
        <v>9</v>
      </c>
      <c r="C13" s="217">
        <f>'нормат.-правов. база'!P13</f>
        <v>17.655172413793103</v>
      </c>
      <c r="D13" s="209">
        <f>'как культ.-просвет. центр'!U13</f>
        <v>13.7</v>
      </c>
      <c r="E13" s="209">
        <f>'актив. информ. агент'!P14</f>
        <v>16</v>
      </c>
      <c r="F13" s="217">
        <f>'хранитель культ. наслед.'!O14</f>
        <v>18.177777777777777</v>
      </c>
      <c r="G13" s="217">
        <f t="shared" si="0"/>
        <v>65.53295019157088</v>
      </c>
    </row>
    <row r="14" spans="1:7" s="153" customFormat="1" ht="15">
      <c r="A14" s="207">
        <v>10</v>
      </c>
      <c r="B14" s="208" t="s">
        <v>10</v>
      </c>
      <c r="C14" s="217">
        <f>'нормат.-правов. база'!P14</f>
        <v>12.583333333333332</v>
      </c>
      <c r="D14" s="209">
        <f>'как культ.-просвет. центр'!U14</f>
        <v>15.7</v>
      </c>
      <c r="E14" s="209">
        <f>'актив. информ. агент'!P15</f>
        <v>8</v>
      </c>
      <c r="F14" s="217">
        <f>'хранитель культ. наслед.'!O15</f>
        <v>19.266666666666666</v>
      </c>
      <c r="G14" s="217">
        <f t="shared" si="0"/>
        <v>55.55</v>
      </c>
    </row>
    <row r="15" spans="1:7" s="174" customFormat="1" ht="15">
      <c r="A15" s="207">
        <v>11</v>
      </c>
      <c r="B15" s="208" t="s">
        <v>11</v>
      </c>
      <c r="C15" s="217">
        <f>'нормат.-правов. база'!P15</f>
        <v>23</v>
      </c>
      <c r="D15" s="209">
        <f>'как культ.-просвет. центр'!U15</f>
        <v>19.5</v>
      </c>
      <c r="E15" s="209">
        <f>'актив. информ. агент'!P16</f>
        <v>8</v>
      </c>
      <c r="F15" s="217">
        <f>'хранитель культ. наслед.'!O16</f>
        <v>10.80888888888889</v>
      </c>
      <c r="G15" s="217">
        <f t="shared" si="0"/>
        <v>61.30888888888889</v>
      </c>
    </row>
    <row r="16" spans="1:7" s="174" customFormat="1" ht="15">
      <c r="A16" s="207">
        <v>12</v>
      </c>
      <c r="B16" s="208" t="s">
        <v>12</v>
      </c>
      <c r="C16" s="217">
        <f>'нормат.-правов. база'!P16</f>
        <v>17.772727272727273</v>
      </c>
      <c r="D16" s="209">
        <f>'как культ.-просвет. центр'!U16</f>
        <v>11</v>
      </c>
      <c r="E16" s="209">
        <f>'актив. информ. агент'!P17</f>
        <v>7</v>
      </c>
      <c r="F16" s="217">
        <f>'хранитель культ. наслед.'!O17</f>
        <v>5.688888888888889</v>
      </c>
      <c r="G16" s="217">
        <f t="shared" si="0"/>
        <v>41.46161616161616</v>
      </c>
    </row>
    <row r="17" spans="1:7" s="174" customFormat="1" ht="15">
      <c r="A17" s="207">
        <v>13</v>
      </c>
      <c r="B17" s="208" t="s">
        <v>13</v>
      </c>
      <c r="C17" s="217">
        <f>'нормат.-правов. база'!P17</f>
        <v>18</v>
      </c>
      <c r="D17" s="209">
        <f>'как культ.-просвет. центр'!U17</f>
        <v>15.7</v>
      </c>
      <c r="E17" s="209">
        <f>'актив. информ. агент'!P18</f>
        <v>7</v>
      </c>
      <c r="F17" s="217">
        <f>'хранитель культ. наслед.'!O18</f>
        <v>6.5</v>
      </c>
      <c r="G17" s="217">
        <f t="shared" si="0"/>
        <v>47.2</v>
      </c>
    </row>
    <row r="18" spans="1:7" s="174" customFormat="1" ht="15">
      <c r="A18" s="207">
        <v>14</v>
      </c>
      <c r="B18" s="208" t="s">
        <v>14</v>
      </c>
      <c r="C18" s="217">
        <f>'нормат.-правов. база'!P18</f>
        <v>22.583333333333332</v>
      </c>
      <c r="D18" s="209">
        <f>'как культ.-просвет. центр'!U18</f>
        <v>16.2</v>
      </c>
      <c r="E18" s="209">
        <f>'актив. информ. агент'!P19</f>
        <v>16</v>
      </c>
      <c r="F18" s="217">
        <f>'хранитель культ. наслед.'!O19</f>
        <v>12.38888888888889</v>
      </c>
      <c r="G18" s="217">
        <f t="shared" si="0"/>
        <v>67.17222222222222</v>
      </c>
    </row>
    <row r="19" spans="1:7" s="174" customFormat="1" ht="15">
      <c r="A19" s="207">
        <v>15</v>
      </c>
      <c r="B19" s="208" t="s">
        <v>15</v>
      </c>
      <c r="C19" s="217">
        <f>'нормат.-правов. база'!P19</f>
        <v>23</v>
      </c>
      <c r="D19" s="209">
        <f>'как культ.-просвет. центр'!U19</f>
        <v>15.2</v>
      </c>
      <c r="E19" s="209">
        <f>'актив. информ. агент'!P20</f>
        <v>7.5</v>
      </c>
      <c r="F19" s="217">
        <f>'хранитель культ. наслед.'!O20</f>
        <v>6.508</v>
      </c>
      <c r="G19" s="217">
        <f t="shared" si="0"/>
        <v>52.208000000000006</v>
      </c>
    </row>
    <row r="20" spans="1:7" s="174" customFormat="1" ht="15">
      <c r="A20" s="207">
        <v>16</v>
      </c>
      <c r="B20" s="208" t="s">
        <v>16</v>
      </c>
      <c r="C20" s="217">
        <f>'нормат.-правов. база'!P20</f>
        <v>17.285714285714285</v>
      </c>
      <c r="D20" s="209">
        <f>'как культ.-просвет. центр'!U20</f>
        <v>21</v>
      </c>
      <c r="E20" s="209">
        <f>'актив. информ. агент'!P21</f>
        <v>8</v>
      </c>
      <c r="F20" s="217">
        <f>'хранитель культ. наслед.'!O21</f>
        <v>15.444444444444445</v>
      </c>
      <c r="G20" s="217">
        <f t="shared" si="0"/>
        <v>61.73015873015873</v>
      </c>
    </row>
    <row r="21" spans="1:7" s="174" customFormat="1" ht="15">
      <c r="A21" s="207">
        <v>17</v>
      </c>
      <c r="B21" s="208" t="s">
        <v>17</v>
      </c>
      <c r="C21" s="217">
        <f>'нормат.-правов. база'!P21</f>
        <v>22.558823529411764</v>
      </c>
      <c r="D21" s="209">
        <f>'как культ.-просвет. центр'!U21</f>
        <v>10</v>
      </c>
      <c r="E21" s="209">
        <f>'актив. информ. агент'!P22</f>
        <v>7</v>
      </c>
      <c r="F21" s="217">
        <f>'хранитель культ. наслед.'!O22</f>
        <v>10.933333333333334</v>
      </c>
      <c r="G21" s="217">
        <f t="shared" si="0"/>
        <v>50.492156862745105</v>
      </c>
    </row>
    <row r="22" spans="1:7" s="174" customFormat="1" ht="15">
      <c r="A22" s="207">
        <v>18</v>
      </c>
      <c r="B22" s="208" t="s">
        <v>18</v>
      </c>
      <c r="C22" s="217">
        <f>'нормат.-правов. база'!P22</f>
        <v>22.5</v>
      </c>
      <c r="D22" s="209">
        <f>'как культ.-просвет. центр'!U22</f>
        <v>15.8</v>
      </c>
      <c r="E22" s="209">
        <f>'актив. информ. агент'!P23</f>
        <v>8</v>
      </c>
      <c r="F22" s="217">
        <f>'хранитель культ. наслед.'!O23</f>
        <v>9.2</v>
      </c>
      <c r="G22" s="217">
        <f t="shared" si="0"/>
        <v>55.5</v>
      </c>
    </row>
    <row r="23" spans="1:7" s="174" customFormat="1" ht="15">
      <c r="A23" s="207">
        <v>19</v>
      </c>
      <c r="B23" s="208" t="s">
        <v>19</v>
      </c>
      <c r="C23" s="217">
        <f>'нормат.-правов. база'!P23</f>
        <v>22.285714285714285</v>
      </c>
      <c r="D23" s="209">
        <f>'как культ.-просвет. центр'!U23</f>
        <v>21.7</v>
      </c>
      <c r="E23" s="209">
        <f>'актив. информ. агент'!P24</f>
        <v>17</v>
      </c>
      <c r="F23" s="217">
        <f>'хранитель культ. наслед.'!O24</f>
        <v>1.9</v>
      </c>
      <c r="G23" s="217">
        <f t="shared" si="0"/>
        <v>62.88571428571428</v>
      </c>
    </row>
    <row r="24" spans="1:7" s="174" customFormat="1" ht="15">
      <c r="A24" s="207">
        <v>20</v>
      </c>
      <c r="B24" s="208" t="s">
        <v>20</v>
      </c>
      <c r="C24" s="217">
        <f>'нормат.-правов. база'!P24</f>
        <v>17.666666666666668</v>
      </c>
      <c r="D24" s="209">
        <f>'как культ.-просвет. центр'!U24</f>
        <v>17</v>
      </c>
      <c r="E24" s="209">
        <f>'актив. информ. агент'!P25</f>
        <v>8</v>
      </c>
      <c r="F24" s="217">
        <f>'хранитель культ. наслед.'!O25</f>
        <v>8.059999999999999</v>
      </c>
      <c r="G24" s="217">
        <f t="shared" si="0"/>
        <v>50.726666666666674</v>
      </c>
    </row>
    <row r="25" spans="1:7" s="174" customFormat="1" ht="15">
      <c r="A25" s="207">
        <v>21</v>
      </c>
      <c r="B25" s="208" t="s">
        <v>21</v>
      </c>
      <c r="C25" s="217">
        <f>'нормат.-правов. база'!P25</f>
        <v>17.615384615384617</v>
      </c>
      <c r="D25" s="209">
        <f>'как культ.-просвет. центр'!U25</f>
        <v>15</v>
      </c>
      <c r="E25" s="209">
        <f>'актив. информ. агент'!P26</f>
        <v>7</v>
      </c>
      <c r="F25" s="217">
        <f>'хранитель культ. наслед.'!O26</f>
        <v>11.544444444444444</v>
      </c>
      <c r="G25" s="217">
        <f t="shared" si="0"/>
        <v>51.15982905982906</v>
      </c>
    </row>
    <row r="26" spans="1:7" s="174" customFormat="1" ht="15">
      <c r="A26" s="207">
        <v>22</v>
      </c>
      <c r="B26" s="208" t="s">
        <v>22</v>
      </c>
      <c r="C26" s="217">
        <f>'нормат.-правов. база'!P26</f>
        <v>22.736842105263158</v>
      </c>
      <c r="D26" s="209">
        <f>'как культ.-просвет. центр'!U26</f>
        <v>16.3</v>
      </c>
      <c r="E26" s="209">
        <f>'актив. информ. агент'!P27</f>
        <v>8</v>
      </c>
      <c r="F26" s="217">
        <f>'хранитель культ. наслед.'!O27</f>
        <v>8.828888888888889</v>
      </c>
      <c r="G26" s="217">
        <f t="shared" si="0"/>
        <v>55.86573099415205</v>
      </c>
    </row>
    <row r="27" spans="1:7" s="174" customFormat="1" ht="15">
      <c r="A27" s="207">
        <v>23</v>
      </c>
      <c r="B27" s="208" t="s">
        <v>23</v>
      </c>
      <c r="C27" s="217">
        <f>'нормат.-правов. база'!P27</f>
        <v>23</v>
      </c>
      <c r="D27" s="209">
        <f>'как культ.-просвет. центр'!U27</f>
        <v>23</v>
      </c>
      <c r="E27" s="209">
        <f>'актив. информ. агент'!P28</f>
        <v>7</v>
      </c>
      <c r="F27" s="217">
        <f>'хранитель культ. наслед.'!O28</f>
        <v>15.29111111111111</v>
      </c>
      <c r="G27" s="217">
        <f t="shared" si="0"/>
        <v>68.2911111111111</v>
      </c>
    </row>
    <row r="28" spans="1:7" s="174" customFormat="1" ht="15">
      <c r="A28" s="207">
        <v>24</v>
      </c>
      <c r="B28" s="208" t="s">
        <v>24</v>
      </c>
      <c r="C28" s="217">
        <f>'нормат.-правов. база'!P28</f>
        <v>8</v>
      </c>
      <c r="D28" s="209">
        <f>'как культ.-просвет. центр'!U28</f>
        <v>18</v>
      </c>
      <c r="E28" s="209">
        <f>'актив. информ. агент'!P29</f>
        <v>8</v>
      </c>
      <c r="F28" s="217">
        <f>'хранитель культ. наслед.'!O29</f>
        <v>13.277777777777779</v>
      </c>
      <c r="G28" s="217">
        <f t="shared" si="0"/>
        <v>47.27777777777778</v>
      </c>
    </row>
    <row r="29" spans="1:7" s="174" customFormat="1" ht="15">
      <c r="A29" s="207">
        <v>25</v>
      </c>
      <c r="B29" s="208" t="s">
        <v>25</v>
      </c>
      <c r="C29" s="217">
        <f>'нормат.-правов. база'!P29</f>
        <v>12.705882352941178</v>
      </c>
      <c r="D29" s="209">
        <f>'как культ.-просвет. центр'!U29</f>
        <v>24.2</v>
      </c>
      <c r="E29" s="209">
        <f>'актив. информ. агент'!P30</f>
        <v>8</v>
      </c>
      <c r="F29" s="217">
        <f>'хранитель культ. наслед.'!O30</f>
        <v>11.588888888888889</v>
      </c>
      <c r="G29" s="217">
        <f t="shared" si="0"/>
        <v>56.494771241830065</v>
      </c>
    </row>
    <row r="30" spans="1:7" s="215" customFormat="1" ht="15">
      <c r="A30" s="213"/>
      <c r="B30" s="214" t="s">
        <v>269</v>
      </c>
      <c r="C30" s="216">
        <f>SUM(C5:C29)/25</f>
        <v>19.07533283313763</v>
      </c>
      <c r="D30" s="216">
        <f>SUM(D5:D29)/25</f>
        <v>17.299999999999997</v>
      </c>
      <c r="E30" s="216">
        <f>SUM(E5:E29)/25</f>
        <v>9.1</v>
      </c>
      <c r="F30" s="216">
        <f>SUM(F5:F29)/25</f>
        <v>11.544764444444446</v>
      </c>
      <c r="G30" s="216">
        <f>SUM(G5:G29)/25</f>
        <v>57.02009727758206</v>
      </c>
    </row>
    <row r="31" spans="1:7" s="174" customFormat="1" ht="15">
      <c r="A31" s="207">
        <v>27</v>
      </c>
      <c r="B31" s="208" t="s">
        <v>27</v>
      </c>
      <c r="C31" s="217">
        <f>'нормат.-правов. база'!P31</f>
        <v>22</v>
      </c>
      <c r="D31" s="209">
        <f>'как культ.-просвет. центр'!U31</f>
        <v>12</v>
      </c>
      <c r="E31" s="209">
        <f>'актив. информ. агент'!P32</f>
        <v>12</v>
      </c>
      <c r="F31" s="217">
        <f>'хранитель культ. наслед.'!O32</f>
        <v>12.04711111111111</v>
      </c>
      <c r="G31" s="217">
        <f t="shared" si="0"/>
        <v>58.04711111111111</v>
      </c>
    </row>
    <row r="32" spans="1:7" s="174" customFormat="1" ht="15">
      <c r="A32" s="207">
        <v>28</v>
      </c>
      <c r="B32" s="208" t="s">
        <v>28</v>
      </c>
      <c r="C32" s="217">
        <f>'нормат.-правов. база'!P32</f>
        <v>18.88888888888889</v>
      </c>
      <c r="D32" s="209">
        <f>'как культ.-просвет. центр'!U32</f>
        <v>25</v>
      </c>
      <c r="E32" s="209">
        <f>'актив. информ. агент'!P33</f>
        <v>22</v>
      </c>
      <c r="F32" s="217">
        <f>'хранитель культ. наслед.'!O33</f>
        <v>13.835555555555555</v>
      </c>
      <c r="G32" s="217">
        <f t="shared" si="0"/>
        <v>79.72444444444444</v>
      </c>
    </row>
    <row r="33" spans="1:7" s="174" customFormat="1" ht="15">
      <c r="A33" s="207">
        <v>29</v>
      </c>
      <c r="B33" s="208" t="s">
        <v>29</v>
      </c>
      <c r="C33" s="217">
        <f>'нормат.-правов. база'!P33</f>
        <v>18.59375</v>
      </c>
      <c r="D33" s="209">
        <f>'как культ.-просвет. центр'!U33</f>
        <v>21</v>
      </c>
      <c r="E33" s="209">
        <f>'актив. информ. агент'!P34</f>
        <v>22</v>
      </c>
      <c r="F33" s="217">
        <f>'хранитель культ. наслед.'!O34</f>
        <v>9.095555555555556</v>
      </c>
      <c r="G33" s="217">
        <f t="shared" si="0"/>
        <v>70.68930555555556</v>
      </c>
    </row>
    <row r="34" spans="1:7" s="174" customFormat="1" ht="15">
      <c r="A34" s="207">
        <v>30</v>
      </c>
      <c r="B34" s="208" t="s">
        <v>30</v>
      </c>
      <c r="C34" s="217">
        <f>'нормат.-правов. база'!P34</f>
        <v>18</v>
      </c>
      <c r="D34" s="209">
        <f>'как культ.-просвет. центр'!U34</f>
        <v>12.5</v>
      </c>
      <c r="E34" s="209">
        <f>'актив. информ. агент'!P35</f>
        <v>13</v>
      </c>
      <c r="F34" s="217">
        <f>'хранитель культ. наслед.'!O35</f>
        <v>11.3</v>
      </c>
      <c r="G34" s="217">
        <f t="shared" si="0"/>
        <v>54.8</v>
      </c>
    </row>
    <row r="35" spans="1:7" s="174" customFormat="1" ht="15">
      <c r="A35" s="207">
        <v>31</v>
      </c>
      <c r="B35" s="208" t="s">
        <v>31</v>
      </c>
      <c r="C35" s="217">
        <f>'нормат.-правов. база'!P35</f>
        <v>21.5</v>
      </c>
      <c r="D35" s="209">
        <f>'как культ.-просвет. центр'!U35</f>
        <v>23</v>
      </c>
      <c r="E35" s="209">
        <f>'актив. информ. агент'!P36</f>
        <v>22</v>
      </c>
      <c r="F35" s="217">
        <f>'хранитель культ. наслед.'!O36</f>
        <v>14.671111111111111</v>
      </c>
      <c r="G35" s="217">
        <f t="shared" si="0"/>
        <v>81.17111111111112</v>
      </c>
    </row>
    <row r="36" spans="1:7" ht="15">
      <c r="A36" s="42"/>
      <c r="B36" s="214" t="s">
        <v>270</v>
      </c>
      <c r="C36" s="216">
        <f>SUM(C31:C35)/5</f>
        <v>19.796527777777776</v>
      </c>
      <c r="D36" s="216">
        <f>SUM(D31:D35)/5</f>
        <v>18.7</v>
      </c>
      <c r="E36" s="216">
        <f>SUM(E31:E35)/5</f>
        <v>18.2</v>
      </c>
      <c r="F36" s="216">
        <f>SUM(F31:F35)/5</f>
        <v>12.189866666666667</v>
      </c>
      <c r="G36" s="216">
        <f>SUM(G31:G35)/5</f>
        <v>68.88639444444445</v>
      </c>
    </row>
    <row r="37" spans="1:7" ht="15">
      <c r="A37" s="42"/>
      <c r="B37" s="214" t="s">
        <v>271</v>
      </c>
      <c r="C37" s="216">
        <f>(SUM(C5:C29)+SUM(C31:C35))/30</f>
        <v>19.195531990577653</v>
      </c>
      <c r="D37" s="216">
        <f>(SUM(D5:D29)+SUM(D31:D35))/30</f>
        <v>17.533333333333335</v>
      </c>
      <c r="E37" s="216">
        <f>(SUM(E5:E29)+SUM(E31:E35))/30</f>
        <v>10.616666666666667</v>
      </c>
      <c r="F37" s="216">
        <f>(SUM(F5:F29)+SUM(F31:F35))/30</f>
        <v>11.652281481481484</v>
      </c>
      <c r="G37" s="216">
        <f>(SUM(G5:G29)+SUM(G31:G35))/30</f>
        <v>58.99781347205912</v>
      </c>
    </row>
    <row r="38" spans="1:7" ht="15">
      <c r="A38" s="214"/>
      <c r="B38" s="214" t="s">
        <v>276</v>
      </c>
      <c r="C38" s="213">
        <v>25</v>
      </c>
      <c r="D38" s="213">
        <v>25</v>
      </c>
      <c r="E38" s="213">
        <v>25</v>
      </c>
      <c r="F38" s="213">
        <v>25</v>
      </c>
      <c r="G38" s="213">
        <v>100</v>
      </c>
    </row>
  </sheetData>
  <sheetProtection/>
  <printOptions/>
  <pageMargins left="0.6299212598425197" right="0.03937007874015748" top="0.7480314960629921" bottom="0.7480314960629921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Вл. Трефилова</dc:creator>
  <cp:keywords/>
  <dc:description/>
  <cp:lastModifiedBy>Ольга Ал. Яковлева</cp:lastModifiedBy>
  <cp:lastPrinted>2016-10-20T12:14:09Z</cp:lastPrinted>
  <dcterms:created xsi:type="dcterms:W3CDTF">2016-07-13T11:14:00Z</dcterms:created>
  <dcterms:modified xsi:type="dcterms:W3CDTF">2016-11-29T11:22:18Z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